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05" windowWidth="18105" windowHeight="7725"/>
  </bookViews>
  <sheets>
    <sheet name="2017 澳門高校聯盟" sheetId="1" r:id="rId1"/>
  </sheets>
  <calcPr calcId="125725"/>
</workbook>
</file>

<file path=xl/calcChain.xml><?xml version="1.0" encoding="utf-8"?>
<calcChain xmlns="http://schemas.openxmlformats.org/spreadsheetml/2006/main">
  <c r="K72" i="1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<sst xmlns="http://schemas.openxmlformats.org/spreadsheetml/2006/main" count="705" uniqueCount="310">
  <si>
    <t>資料庫名稱：</t>
  </si>
  <si>
    <t>2017 澳門高校聯盟</t>
  </si>
  <si>
    <t>已加入出版品筆數：</t>
  </si>
  <si>
    <t>69</t>
  </si>
  <si>
    <t>出版品名稱</t>
  </si>
  <si>
    <t>ISBN</t>
  </si>
  <si>
    <t>出版單位</t>
  </si>
  <si>
    <t>出版地區</t>
  </si>
  <si>
    <t>作者</t>
  </si>
  <si>
    <t>出版年</t>
  </si>
  <si>
    <t>大分類</t>
  </si>
  <si>
    <t>小分類</t>
  </si>
  <si>
    <t>內容語文</t>
  </si>
  <si>
    <t>紙本定價</t>
  </si>
  <si>
    <t>URL</t>
  </si>
  <si>
    <t>生命教育</t>
  </si>
  <si>
    <t>9574963845</t>
  </si>
  <si>
    <t>師大書苑有限公司</t>
  </si>
  <si>
    <t>台灣</t>
  </si>
  <si>
    <t>詹棟梁</t>
  </si>
  <si>
    <t>2004</t>
  </si>
  <si>
    <t>社會科學</t>
  </si>
  <si>
    <t>教育</t>
  </si>
  <si>
    <t>繁體中文</t>
  </si>
  <si>
    <t>280</t>
  </si>
  <si>
    <t>多二一〈0〉螺旋結構論：以哲學文學美學為研究範圍</t>
  </si>
  <si>
    <t>9789576688133</t>
  </si>
  <si>
    <t>文津出版社有限公司</t>
  </si>
  <si>
    <t>陳滿銘</t>
  </si>
  <si>
    <t>2007</t>
  </si>
  <si>
    <t>語言學、文學</t>
  </si>
  <si>
    <t>語言學</t>
  </si>
  <si>
    <t>320</t>
  </si>
  <si>
    <t>一代禮宗：淩廷堪之理學研究</t>
  </si>
  <si>
    <t>9789577394736</t>
  </si>
  <si>
    <t>萬卷樓圖書股份有限公司</t>
  </si>
  <si>
    <t>商柔</t>
  </si>
  <si>
    <t>禮俗</t>
  </si>
  <si>
    <t>200</t>
  </si>
  <si>
    <t>社會價值重建的課程與教學</t>
  </si>
  <si>
    <t>9575557603</t>
  </si>
  <si>
    <t>高雄復文圖書出版社</t>
  </si>
  <si>
    <t>中華民國課程與教學學會</t>
  </si>
  <si>
    <t>2005</t>
  </si>
  <si>
    <t>220</t>
  </si>
  <si>
    <t>比較教育的發展與認同</t>
  </si>
  <si>
    <t>9789575557072</t>
  </si>
  <si>
    <t>鍾宜興</t>
  </si>
  <si>
    <t>海外華人研究的大視野與新方向：王賡武教授論文選</t>
  </si>
  <si>
    <t>1879771616</t>
  </si>
  <si>
    <t>八方文化企業公司</t>
  </si>
  <si>
    <t>劉宏，黃堅立</t>
  </si>
  <si>
    <t>2002</t>
  </si>
  <si>
    <t>社會學</t>
  </si>
  <si>
    <t>370</t>
  </si>
  <si>
    <t>尋解導向治療：于社會工作的應用</t>
  </si>
  <si>
    <t>1879711330</t>
  </si>
  <si>
    <t>何會成，朱志強</t>
  </si>
  <si>
    <t>1999</t>
  </si>
  <si>
    <t>250</t>
  </si>
  <si>
    <t>Toward Critical Patriotism：Student Resistance to Political Education in Hong Kong and China</t>
  </si>
  <si>
    <t>9789622096233</t>
  </si>
  <si>
    <t>香港大學出版社</t>
  </si>
  <si>
    <t>香港</t>
  </si>
  <si>
    <t>Gregory P. Fairbrother</t>
  </si>
  <si>
    <t>2003</t>
  </si>
  <si>
    <t>英文</t>
  </si>
  <si>
    <t>504</t>
  </si>
  <si>
    <t>促進學習的評估</t>
  </si>
  <si>
    <t>9789622099531</t>
  </si>
  <si>
    <t>羅耀珍</t>
  </si>
  <si>
    <t>2008</t>
  </si>
  <si>
    <t>454</t>
  </si>
  <si>
    <t>西進大陸不冒險！〈大陸人資管理手冊─上集〉</t>
  </si>
  <si>
    <t>9868257689_1</t>
  </si>
  <si>
    <t>汎亞人力資源管理顧問有限公司</t>
  </si>
  <si>
    <t>楊平遠，許雅綉，郭守軒，張妏甄，許惠玲，吳玥彤</t>
  </si>
  <si>
    <t>應用科學</t>
  </si>
  <si>
    <t>商學、經營學</t>
  </si>
  <si>
    <t>西進大陸不冒險！〈大陸人資管理手冊─下集〉</t>
  </si>
  <si>
    <t>9868257689_2</t>
  </si>
  <si>
    <t>B級人材A級用</t>
  </si>
  <si>
    <t>9868212812</t>
  </si>
  <si>
    <t>汎果國際</t>
  </si>
  <si>
    <t>廖勇凱，林嘉惠</t>
  </si>
  <si>
    <t>2006</t>
  </si>
  <si>
    <t>360</t>
  </si>
  <si>
    <t>派外人員管理實戰法則</t>
  </si>
  <si>
    <t>9789868212879</t>
  </si>
  <si>
    <t>跨文化人力資源管理</t>
  </si>
  <si>
    <t>9789868257610</t>
  </si>
  <si>
    <t>240</t>
  </si>
  <si>
    <t>教育改革與教育發展</t>
  </si>
  <si>
    <t>9789866286124</t>
  </si>
  <si>
    <t>Airiti Press Inc.</t>
  </si>
  <si>
    <t>吳清山</t>
  </si>
  <si>
    <t>2010</t>
  </si>
  <si>
    <t>420</t>
  </si>
  <si>
    <t>把經濟港灣挖深：談博論澳集</t>
  </si>
  <si>
    <t>9789993796527</t>
  </si>
  <si>
    <t>九鼎傳播有限公司</t>
  </si>
  <si>
    <t>王五一</t>
  </si>
  <si>
    <t>經濟</t>
  </si>
  <si>
    <t>400</t>
  </si>
  <si>
    <t>尋找長富之路：澳門特區產業政策研究</t>
  </si>
  <si>
    <t>9789993796541</t>
  </si>
  <si>
    <t>李曉平</t>
  </si>
  <si>
    <t>傳達科學本質之理論與教學實例</t>
  </si>
  <si>
    <t>9789860136470</t>
  </si>
  <si>
    <t>秀威資訊科技（股）公司</t>
  </si>
  <si>
    <t>賴敬暉</t>
  </si>
  <si>
    <t>180</t>
  </si>
  <si>
    <t>資訊科技融入外語教學─理論與實務</t>
  </si>
  <si>
    <t>9789866089077</t>
  </si>
  <si>
    <t>冠唐國際圖書股份有限公司</t>
  </si>
  <si>
    <t>韋金龍</t>
  </si>
  <si>
    <t>2011</t>
  </si>
  <si>
    <t>工安衛生大全</t>
  </si>
  <si>
    <t>9789866300455</t>
  </si>
  <si>
    <t>許金和</t>
  </si>
  <si>
    <t>600</t>
  </si>
  <si>
    <t>成人教育學</t>
  </si>
  <si>
    <t>9789577484253</t>
  </si>
  <si>
    <t>麗文文化事業股份有限公司</t>
  </si>
  <si>
    <t>蔡培村，武文瑛</t>
  </si>
  <si>
    <t>700</t>
  </si>
  <si>
    <t>六國教育制度分析：美德英日法中</t>
  </si>
  <si>
    <t>9789577485045</t>
  </si>
  <si>
    <t>丁志權</t>
  </si>
  <si>
    <t>2012</t>
  </si>
  <si>
    <t>520</t>
  </si>
  <si>
    <t>全員IE改善手冊：工作現場改善的關鍵技巧</t>
  </si>
  <si>
    <t>9789866254222</t>
  </si>
  <si>
    <t>財團法人中國生產力中心</t>
  </si>
  <si>
    <t>中國生產力中心</t>
  </si>
  <si>
    <t>2013</t>
  </si>
  <si>
    <t>整合式經營績效管理模式1＋N＞2N：TPIM推行四部曲</t>
  </si>
  <si>
    <t>9789866254277</t>
  </si>
  <si>
    <t>心理師執業之路</t>
  </si>
  <si>
    <t>9789861912400</t>
  </si>
  <si>
    <t>心理出版社股份有限公司</t>
  </si>
  <si>
    <t>林家興</t>
  </si>
  <si>
    <t>2009</t>
  </si>
  <si>
    <t>醫藥</t>
  </si>
  <si>
    <t>弱勢學童讀寫希望工程課輔現場的瞭解與改造</t>
  </si>
  <si>
    <t>9789861913117</t>
  </si>
  <si>
    <t>陳淑麗等…</t>
  </si>
  <si>
    <t>350</t>
  </si>
  <si>
    <t>公義社會與廉能政府：公益揭發保護法草案研討會論文集</t>
  </si>
  <si>
    <t>9789577324825</t>
  </si>
  <si>
    <t>巨流圖書股份有限公司</t>
  </si>
  <si>
    <t>國立高雄大學政治法律學系</t>
  </si>
  <si>
    <t>法律</t>
  </si>
  <si>
    <t>550</t>
  </si>
  <si>
    <t>檢證：民營化.公私協力與PFI</t>
  </si>
  <si>
    <t>9789577324832</t>
  </si>
  <si>
    <t>林淑馨</t>
  </si>
  <si>
    <t>450</t>
  </si>
  <si>
    <t>微處理器應用與實作：C 語言與Andes MCU系列</t>
  </si>
  <si>
    <t>9789866432200</t>
  </si>
  <si>
    <t>藍海文化</t>
  </si>
  <si>
    <t>周志學</t>
  </si>
  <si>
    <t>製造</t>
  </si>
  <si>
    <t>通貨緊縮與膨脹的雙重肆虐：魏晉南北朝貨幣史論</t>
  </si>
  <si>
    <t>9789866116360</t>
  </si>
  <si>
    <t>國立清華大學出版社</t>
  </si>
  <si>
    <t>陳彥良</t>
  </si>
  <si>
    <t>財政</t>
  </si>
  <si>
    <t>380</t>
  </si>
  <si>
    <t>八十後的生存與生活</t>
  </si>
  <si>
    <t>9789881934260</t>
  </si>
  <si>
    <t>Cup Magazine Publishing Limited</t>
  </si>
  <si>
    <t>健吾、周志煌</t>
  </si>
  <si>
    <t>八十後的生存與生活2：亞洲版Deluxe</t>
  </si>
  <si>
    <t>9789881524171</t>
  </si>
  <si>
    <t>健吾</t>
  </si>
  <si>
    <t>八十後的生存與生活3</t>
  </si>
  <si>
    <t>9789881638182</t>
  </si>
  <si>
    <t>正向心理學教學活動設計</t>
  </si>
  <si>
    <t>9789577484130</t>
  </si>
  <si>
    <t>李新民</t>
  </si>
  <si>
    <t>轉型中的東亞法院：基本形貌、紛爭解決與行政治理</t>
  </si>
  <si>
    <t>9789863500292</t>
  </si>
  <si>
    <t>國立臺灣大學出版中心</t>
  </si>
  <si>
    <t>吳從周，沈冠伶，林仁光等</t>
  </si>
  <si>
    <t>2014</t>
  </si>
  <si>
    <t>公民社會Civil Society</t>
  </si>
  <si>
    <t>9789868926424</t>
  </si>
  <si>
    <t>開學文化事業股份有限公司</t>
  </si>
  <si>
    <t>Michael Edwards</t>
  </si>
  <si>
    <t>以平等為本的自由主義：德沃金法政哲學研究</t>
  </si>
  <si>
    <t>9789869075183</t>
  </si>
  <si>
    <t>謝世民</t>
  </si>
  <si>
    <t>超釋韋伯百年智慧：理性化、官僚化與責任倫理</t>
  </si>
  <si>
    <t>9789868926417</t>
  </si>
  <si>
    <t>顧忠華，錢永祥</t>
  </si>
  <si>
    <t>QC七大手法及問題分析與解決</t>
  </si>
  <si>
    <t>9789866254437</t>
  </si>
  <si>
    <t>敲開價值之門：價值工程的思維與應用</t>
  </si>
  <si>
    <t>9789866254451</t>
  </si>
  <si>
    <t>近代中國的合作經濟運動：1912─1949</t>
  </si>
  <si>
    <t>9789571515205</t>
  </si>
  <si>
    <t>台灣學生書局有限公司</t>
  </si>
  <si>
    <t>賴建誠</t>
  </si>
  <si>
    <t>Arduino 投幣計時器〈網路篇〉</t>
  </si>
  <si>
    <t>9789865629311</t>
  </si>
  <si>
    <t>渥瑪數位有限公司</t>
  </si>
  <si>
    <t>曹永忠，許智誠，蔡英德</t>
  </si>
  <si>
    <t>2016</t>
  </si>
  <si>
    <t>89</t>
  </si>
  <si>
    <t>文化圈層論</t>
  </si>
  <si>
    <t>9789862217962</t>
  </si>
  <si>
    <t>董大中</t>
  </si>
  <si>
    <t>2014全球經濟展望：QE退場下，全球經濟何處去？</t>
  </si>
  <si>
    <t>9789865795047</t>
  </si>
  <si>
    <t>財團法人中華經濟研究院</t>
  </si>
  <si>
    <t>吳惠林</t>
  </si>
  <si>
    <t>500</t>
  </si>
  <si>
    <t>十八大後之中國新政：經濟轉型與社會變革趨勢</t>
  </si>
  <si>
    <t>9789865795122</t>
  </si>
  <si>
    <t>傅豐誠，程煉</t>
  </si>
  <si>
    <t>需求結構與貿易型態：林德假說〈Linder hypothesis〉於創意商品的驗證</t>
  </si>
  <si>
    <t>9789865795016</t>
  </si>
  <si>
    <t>彭素玲</t>
  </si>
  <si>
    <t>300</t>
  </si>
  <si>
    <t>The Application of Fuzzy Theory for Evaluating Teacher Competence of International Education 教師國際教育素養指標與評估模式建構</t>
  </si>
  <si>
    <t>9789869290852</t>
  </si>
  <si>
    <t>索引數位股份有限公司</t>
  </si>
  <si>
    <t>蘇春地 Su，Chunti</t>
  </si>
  <si>
    <t>310</t>
  </si>
  <si>
    <t>中國近三百年學術〈上冊〉</t>
  </si>
  <si>
    <t>9789570511710_1</t>
  </si>
  <si>
    <t>臺灣商務印書館（股）公司</t>
  </si>
  <si>
    <t>錢穆</t>
  </si>
  <si>
    <t>哲學</t>
  </si>
  <si>
    <t>思想、學術</t>
  </si>
  <si>
    <t>中國近三百年學術〈下冊〉</t>
  </si>
  <si>
    <t>9789570511710_2</t>
  </si>
  <si>
    <t>國際貿易稅捐調整法制之研究：以智慧財產關係人授權為中心</t>
  </si>
  <si>
    <t>9789869290883</t>
  </si>
  <si>
    <t>盧世寧</t>
  </si>
  <si>
    <t>政治</t>
  </si>
  <si>
    <t>1510</t>
  </si>
  <si>
    <t>顧客3.0：人 + 服務流程 + 科技應用的綜合</t>
  </si>
  <si>
    <t>9789866254598</t>
  </si>
  <si>
    <t>池熙璿</t>
  </si>
  <si>
    <t>2015</t>
  </si>
  <si>
    <t>透過案例演練學習BIM：機電篇</t>
  </si>
  <si>
    <t>9789863501015</t>
  </si>
  <si>
    <t>謝尚賢，郭榮欽 等</t>
  </si>
  <si>
    <t>工程</t>
  </si>
  <si>
    <t>黑帶管理學：軟爛部屬變能幹！這樣帶人，讓C咖變A咖，不服從、愛抱怨、效率差，通通消失</t>
  </si>
  <si>
    <t>9789869225236</t>
  </si>
  <si>
    <t>今周刊出版社股份有限公司</t>
  </si>
  <si>
    <t>李凱倫</t>
  </si>
  <si>
    <t>通訊產業發展與物聯網主流通訊技術發展</t>
  </si>
  <si>
    <t>9789865914738</t>
  </si>
  <si>
    <t>拓墣科技股份有限公司</t>
  </si>
  <si>
    <t>謝雨珊，楊可歆</t>
  </si>
  <si>
    <t>商業、各種營業</t>
  </si>
  <si>
    <t>6000</t>
  </si>
  <si>
    <t>Arduino 空氣盒子隨身裝置設計與開發〈隨身裝置篇〉</t>
  </si>
  <si>
    <t>9789865629359</t>
  </si>
  <si>
    <t>物聯網帶動虛擬化轉型：大數據與人工智慧商機</t>
  </si>
  <si>
    <t>9789865914752</t>
  </si>
  <si>
    <t>拓墣產業研究所</t>
  </si>
  <si>
    <t>8000</t>
  </si>
  <si>
    <t>EFL學習者跨文化電子郵件溝通之研究，Cross─Cultural E─Mail Exchange between Non─Native English Speakers</t>
  </si>
  <si>
    <t>9789869427203</t>
  </si>
  <si>
    <t>翁裴昕 Weng Pei─shi</t>
  </si>
  <si>
    <t>285</t>
  </si>
  <si>
    <t>Ameba氣氛燈程式開發〈智慧家庭篇〉</t>
  </si>
  <si>
    <t>9789865629533</t>
  </si>
  <si>
    <t>曹永忠，吳佳駿，許智誠，蔡英德</t>
  </si>
  <si>
    <t>從硬體到服務：大數據啟動智慧生活新想像</t>
  </si>
  <si>
    <t>9789865914783</t>
  </si>
  <si>
    <t>拓墣產業研究院</t>
  </si>
  <si>
    <t>新南向東協利基產業商機揭密：越南、馬來西亞、泰國</t>
  </si>
  <si>
    <t>9789574953653</t>
  </si>
  <si>
    <t>中華民國對外貿易發展協會</t>
  </si>
  <si>
    <t>黃雅鈴</t>
  </si>
  <si>
    <t>解讀中國大陸智慧醫療健康商機</t>
  </si>
  <si>
    <t>9789574953684</t>
  </si>
  <si>
    <t>商周編輯顧問股份有限公司</t>
  </si>
  <si>
    <t>解讀中國大陸邊境貿易商機</t>
  </si>
  <si>
    <t>9789574953769</t>
  </si>
  <si>
    <t>解讀中國製造2025政策商機</t>
  </si>
  <si>
    <t>9789574953738</t>
  </si>
  <si>
    <t>德國「工業4‧0」產業趨勢與衍生商機大揭密</t>
  </si>
  <si>
    <t>9789574953691</t>
  </si>
  <si>
    <t>林瑋琦</t>
  </si>
  <si>
    <t>數位角色行銷秘訣：香蕉人談角色經濟</t>
  </si>
  <si>
    <t>9789574953608</t>
  </si>
  <si>
    <t>楊劍雄</t>
  </si>
  <si>
    <t>歐盟跨境電商趨勢及商機：聚集英德龍頭市場</t>
  </si>
  <si>
    <t>9789574953707</t>
  </si>
  <si>
    <t>陳禹安</t>
  </si>
  <si>
    <t>Ameba程式設計〈物聯網基礎篇〉</t>
  </si>
  <si>
    <t>9789865629595</t>
  </si>
  <si>
    <t>2017</t>
  </si>
  <si>
    <t>79</t>
  </si>
  <si>
    <t>基本能源法制研究：比較法的省思</t>
  </si>
  <si>
    <t>9789864371280</t>
  </si>
  <si>
    <t>蔡岳勳</t>
  </si>
  <si>
    <t>應用科學總論</t>
  </si>
  <si>
    <t>480</t>
  </si>
  <si>
    <t>2015世界人文學科研究概況報告</t>
  </si>
  <si>
    <t>9789863501756</t>
  </si>
  <si>
    <t>王又仕，陳櫻珊，李宜珍</t>
  </si>
  <si>
    <t>290</t>
  </si>
</sst>
</file>

<file path=xl/styles.xml><?xml version="1.0" encoding="utf-8"?>
<styleSheet xmlns="http://schemas.openxmlformats.org/spreadsheetml/2006/main">
  <fonts count="21">
    <font>
      <sz val="12"/>
      <name val="新細明體"/>
      <family val="1"/>
      <scheme val="minor"/>
    </font>
    <font>
      <sz val="12"/>
      <color theme="1"/>
      <name val="新細明體"/>
      <family val="2"/>
      <scheme val="minor"/>
    </font>
    <font>
      <b/>
      <sz val="18"/>
      <color theme="3"/>
      <name val="新細明體"/>
      <family val="2"/>
      <scheme val="major"/>
    </font>
    <font>
      <b/>
      <sz val="15"/>
      <color theme="3"/>
      <name val="新細明體"/>
      <family val="2"/>
      <scheme val="minor"/>
    </font>
    <font>
      <b/>
      <sz val="13"/>
      <color theme="3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sz val="12"/>
      <color rgb="FF006100"/>
      <name val="新細明體"/>
      <family val="2"/>
      <scheme val="minor"/>
    </font>
    <font>
      <sz val="12"/>
      <color rgb="FF9C0006"/>
      <name val="新細明體"/>
      <family val="2"/>
      <scheme val="minor"/>
    </font>
    <font>
      <sz val="12"/>
      <color rgb="FF9C6500"/>
      <name val="新細明體"/>
      <family val="2"/>
      <scheme val="minor"/>
    </font>
    <font>
      <sz val="12"/>
      <color rgb="FF3F3F76"/>
      <name val="新細明體"/>
      <family val="2"/>
      <scheme val="minor"/>
    </font>
    <font>
      <b/>
      <sz val="12"/>
      <color rgb="FF3F3F3F"/>
      <name val="新細明體"/>
      <family val="2"/>
      <scheme val="minor"/>
    </font>
    <font>
      <b/>
      <sz val="12"/>
      <color rgb="FFFA7D00"/>
      <name val="新細明體"/>
      <family val="2"/>
      <scheme val="minor"/>
    </font>
    <font>
      <sz val="12"/>
      <color rgb="FFFA7D0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i/>
      <sz val="12"/>
      <color rgb="FF7F7F7F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name val="新細明體"/>
      <family val="1"/>
      <scheme val="minor"/>
    </font>
    <font>
      <b/>
      <sz val="12"/>
      <name val="新細明體"/>
      <family val="1"/>
      <scheme val="minor"/>
    </font>
    <font>
      <sz val="12"/>
      <color rgb="FF0000FF"/>
      <name val="新細明體"/>
      <family val="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10" borderId="0">
      <alignment vertical="center"/>
    </xf>
    <xf numFmtId="0" fontId="1" fillId="14" borderId="0">
      <alignment vertical="center"/>
    </xf>
    <xf numFmtId="0" fontId="1" fillId="18" borderId="0">
      <alignment vertical="center"/>
    </xf>
    <xf numFmtId="0" fontId="1" fillId="22" borderId="0">
      <alignment vertical="center"/>
    </xf>
    <xf numFmtId="0" fontId="1" fillId="26" borderId="0">
      <alignment vertical="center"/>
    </xf>
    <xf numFmtId="0" fontId="1" fillId="30" borderId="0">
      <alignment vertical="center"/>
    </xf>
    <xf numFmtId="0" fontId="1" fillId="11" borderId="0">
      <alignment vertical="center"/>
    </xf>
    <xf numFmtId="0" fontId="1" fillId="15" borderId="0">
      <alignment vertical="center"/>
    </xf>
    <xf numFmtId="0" fontId="1" fillId="19" borderId="0">
      <alignment vertical="center"/>
    </xf>
    <xf numFmtId="0" fontId="1" fillId="23" borderId="0">
      <alignment vertical="center"/>
    </xf>
    <xf numFmtId="0" fontId="1" fillId="27" borderId="0">
      <alignment vertical="center"/>
    </xf>
    <xf numFmtId="0" fontId="1" fillId="31" borderId="0">
      <alignment vertical="center"/>
    </xf>
    <xf numFmtId="0" fontId="17" fillId="12" borderId="0">
      <alignment vertical="center"/>
    </xf>
    <xf numFmtId="0" fontId="17" fillId="16" borderId="0">
      <alignment vertical="center"/>
    </xf>
    <xf numFmtId="0" fontId="17" fillId="20" borderId="0">
      <alignment vertical="center"/>
    </xf>
    <xf numFmtId="0" fontId="17" fillId="24" borderId="0">
      <alignment vertical="center"/>
    </xf>
    <xf numFmtId="0" fontId="17" fillId="28" borderId="0">
      <alignment vertical="center"/>
    </xf>
    <xf numFmtId="0" fontId="17" fillId="32" borderId="0">
      <alignment vertical="center"/>
    </xf>
    <xf numFmtId="0" fontId="8" fillId="4" borderId="0">
      <alignment vertical="center"/>
    </xf>
    <xf numFmtId="0" fontId="1" fillId="8" borderId="8">
      <alignment vertical="center"/>
    </xf>
    <xf numFmtId="0" fontId="16" fillId="0" borderId="9">
      <alignment vertical="center"/>
    </xf>
    <xf numFmtId="0" fontId="7" fillId="3" borderId="0">
      <alignment vertical="center"/>
    </xf>
    <xf numFmtId="0" fontId="6" fillId="2" borderId="0">
      <alignment vertical="center"/>
    </xf>
    <xf numFmtId="0" fontId="2" fillId="0" borderId="0">
      <alignment vertical="center"/>
    </xf>
    <xf numFmtId="0" fontId="3" fillId="0" borderId="1">
      <alignment vertical="center"/>
    </xf>
    <xf numFmtId="0" fontId="4" fillId="0" borderId="2">
      <alignment vertical="center"/>
    </xf>
    <xf numFmtId="0" fontId="5" fillId="0" borderId="3">
      <alignment vertical="center"/>
    </xf>
    <xf numFmtId="0" fontId="5" fillId="0" borderId="0">
      <alignment vertical="center"/>
    </xf>
    <xf numFmtId="0" fontId="13" fillId="7" borderId="7">
      <alignment vertical="center"/>
    </xf>
    <xf numFmtId="0" fontId="11" fillId="6" borderId="4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9" borderId="0">
      <alignment vertical="center"/>
    </xf>
    <xf numFmtId="0" fontId="17" fillId="13" borderId="0">
      <alignment vertical="center"/>
    </xf>
    <xf numFmtId="0" fontId="17" fillId="17" borderId="0">
      <alignment vertical="center"/>
    </xf>
    <xf numFmtId="0" fontId="17" fillId="21" borderId="0">
      <alignment vertical="center"/>
    </xf>
    <xf numFmtId="0" fontId="17" fillId="25" borderId="0">
      <alignment vertical="center"/>
    </xf>
    <xf numFmtId="0" fontId="17" fillId="29" borderId="0">
      <alignment vertical="center"/>
    </xf>
    <xf numFmtId="0" fontId="9" fillId="5" borderId="4">
      <alignment vertical="center"/>
    </xf>
    <xf numFmtId="0" fontId="10" fillId="6" borderId="5">
      <alignment vertical="center"/>
    </xf>
    <xf numFmtId="0" fontId="12" fillId="0" borderId="6">
      <alignment vertical="center"/>
    </xf>
    <xf numFmtId="0" fontId="18" fillId="10" borderId="0">
      <alignment vertical="center"/>
    </xf>
  </cellStyleXfs>
  <cellXfs count="8">
    <xf numFmtId="0" fontId="1" fillId="10" borderId="0" xfId="0" applyNumberFormat="1" applyFont="1" applyFill="1" applyBorder="1">
      <alignment vertical="center"/>
    </xf>
    <xf numFmtId="0" fontId="18" fillId="0" borderId="0" xfId="0" applyNumberFormat="1" applyFont="1" applyFill="1" applyBorder="1">
      <alignment vertical="center"/>
    </xf>
    <xf numFmtId="0" fontId="19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33" borderId="10" xfId="0" applyNumberFormat="1" applyFont="1" applyFill="1" applyBorder="1" applyAlignment="1">
      <alignment horizontal="center" vertical="center"/>
    </xf>
    <xf numFmtId="0" fontId="18" fillId="34" borderId="11" xfId="0" applyNumberFormat="1" applyFont="1" applyFill="1" applyBorder="1">
      <alignment vertical="center"/>
    </xf>
    <xf numFmtId="0" fontId="20" fillId="34" borderId="11" xfId="0" applyNumberFormat="1" applyFont="1" applyFill="1" applyBorder="1">
      <alignment vertical="center"/>
    </xf>
  </cellXfs>
  <cellStyles count="42">
    <cellStyle name="20% - 輔色1" xfId="41" builtinId="30" customBuiltin="1"/>
    <cellStyle name="20% - 輔色2" xfId="1" builtinId="34" customBuiltin="1"/>
    <cellStyle name="20% - 輔色3" xfId="2" builtinId="38" customBuiltin="1"/>
    <cellStyle name="20% - 輔色4" xfId="3" builtinId="42" customBuiltin="1"/>
    <cellStyle name="20% - 輔色5" xfId="4" builtinId="46" customBuiltin="1"/>
    <cellStyle name="20% - 輔色6" xfId="5" builtinId="50" customBuiltin="1"/>
    <cellStyle name="40% - 輔色1" xfId="6" builtinId="31" customBuiltin="1"/>
    <cellStyle name="40% - 輔色2" xfId="7" builtinId="35" customBuiltin="1"/>
    <cellStyle name="40% - 輔色3" xfId="8" builtinId="39" customBuiltin="1"/>
    <cellStyle name="40% - 輔色4" xfId="9" builtinId="43" customBuiltin="1"/>
    <cellStyle name="40% - 輔色5" xfId="10" builtinId="47" customBuiltin="1"/>
    <cellStyle name="40% - 輔色6" xfId="11" builtinId="51" customBuiltin="1"/>
    <cellStyle name="60% - 輔色1" xfId="12" builtinId="32" customBuiltin="1"/>
    <cellStyle name="60% - 輔色2" xfId="13" builtinId="36" customBuiltin="1"/>
    <cellStyle name="60% - 輔色3" xfId="14" builtinId="40" customBuiltin="1"/>
    <cellStyle name="60% - 輔色4" xfId="15" builtinId="44" customBuiltin="1"/>
    <cellStyle name="60% - 輔色5" xfId="16" builtinId="48" customBuiltin="1"/>
    <cellStyle name="60% - 輔色6" xfId="17" builtinId="52" customBuiltin="1"/>
    <cellStyle name="一般" xfId="0" builtinId="0"/>
    <cellStyle name="中等" xfId="18" builtinId="28" customBuiltin="1"/>
    <cellStyle name="合計" xfId="20" builtinId="25" customBuiltin="1"/>
    <cellStyle name="好" xfId="22" builtinId="26" customBuiltin="1"/>
    <cellStyle name="計算方式" xfId="29" builtinId="22" customBuiltin="1"/>
    <cellStyle name="連結的儲存格" xfId="40" builtinId="24" customBuiltin="1"/>
    <cellStyle name="備註" xfId="19" builtinId="10" customBuiltin="1"/>
    <cellStyle name="說明文字" xfId="30" builtinId="53" customBuiltin="1"/>
    <cellStyle name="輔色1" xfId="32" builtinId="29" customBuiltin="1"/>
    <cellStyle name="輔色2" xfId="33" builtinId="33" customBuiltin="1"/>
    <cellStyle name="輔色3" xfId="34" builtinId="37" customBuiltin="1"/>
    <cellStyle name="輔色4" xfId="35" builtinId="41" customBuiltin="1"/>
    <cellStyle name="輔色5" xfId="36" builtinId="45" customBuiltin="1"/>
    <cellStyle name="輔色6" xfId="37" builtinId="49" customBuiltin="1"/>
    <cellStyle name="標題" xfId="23" builtinId="15" customBuiltin="1"/>
    <cellStyle name="標題 1" xfId="24" builtinId="16" customBuiltin="1"/>
    <cellStyle name="標題 2" xfId="25" builtinId="17" customBuiltin="1"/>
    <cellStyle name="標題 3" xfId="26" builtinId="18" customBuiltin="1"/>
    <cellStyle name="標題 4" xfId="27" builtinId="19" customBuiltin="1"/>
    <cellStyle name="輸入" xfId="38" builtinId="20" customBuiltin="1"/>
    <cellStyle name="輸出" xfId="39" builtinId="21" customBuiltin="1"/>
    <cellStyle name="檢查儲存格" xfId="28" builtinId="23" customBuiltin="1"/>
    <cellStyle name="壞" xfId="21" builtinId="27" customBuiltin="1"/>
    <cellStyle name="警告文字" xfId="3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showGridLines="0" tabSelected="1" workbookViewId="0">
      <selection sqref="A1:XFD1"/>
    </sheetView>
  </sheetViews>
  <sheetFormatPr defaultRowHeight="16.5"/>
  <cols>
    <col min="1" max="1" width="23.625" style="1" customWidth="1"/>
    <col min="2" max="2" width="12.5" style="1" customWidth="1"/>
    <col min="3" max="3" width="24.5" style="1" customWidth="1"/>
    <col min="4" max="4" width="9.5" style="1" bestFit="1" customWidth="1"/>
    <col min="5" max="5" width="12.5" style="1" customWidth="1"/>
    <col min="6" max="6" width="7.5" style="1" bestFit="1" customWidth="1"/>
    <col min="7" max="8" width="7.75" style="1" customWidth="1"/>
    <col min="10" max="10" width="13.875" style="1" customWidth="1"/>
    <col min="11" max="13" width="8.625" style="1" customWidth="1"/>
    <col min="14" max="14" width="62" style="1" customWidth="1"/>
  </cols>
  <sheetData>
    <row r="1" spans="1:14">
      <c r="A1" s="2" t="s">
        <v>0</v>
      </c>
      <c r="B1" s="3" t="s">
        <v>1</v>
      </c>
      <c r="C1" s="3"/>
      <c r="D1" s="3"/>
      <c r="E1" s="3"/>
      <c r="F1" s="3"/>
      <c r="G1" s="3"/>
      <c r="H1" s="3"/>
    </row>
    <row r="2" spans="1:14">
      <c r="A2" s="2" t="s">
        <v>2</v>
      </c>
      <c r="B2" s="4" t="s">
        <v>3</v>
      </c>
      <c r="C2" s="3"/>
      <c r="D2" s="3"/>
      <c r="E2" s="3"/>
      <c r="F2" s="3"/>
      <c r="G2" s="3"/>
      <c r="H2" s="3"/>
    </row>
    <row r="3" spans="1:14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/>
      <c r="M3"/>
      <c r="N3"/>
    </row>
    <row r="4" spans="1:14" ht="21" customHeight="1">
      <c r="A4" s="6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7" t="str">
        <f>HYPERLINK("http://www.airitibooks.com/Detail/Detail?PublicationID=P200903281441", "http://www.airitibooks.com/Detail/Detail?PublicationID=P200903281441")</f>
        <v>http://www.airitibooks.com/Detail/Detail?PublicationID=P200903281441</v>
      </c>
      <c r="L4"/>
      <c r="M4"/>
      <c r="N4"/>
    </row>
    <row r="5" spans="1:14" ht="21" customHeight="1">
      <c r="A5" s="6" t="s">
        <v>25</v>
      </c>
      <c r="B5" s="6" t="s">
        <v>26</v>
      </c>
      <c r="C5" s="6" t="s">
        <v>27</v>
      </c>
      <c r="D5" s="6" t="s">
        <v>18</v>
      </c>
      <c r="E5" s="6" t="s">
        <v>28</v>
      </c>
      <c r="F5" s="6" t="s">
        <v>29</v>
      </c>
      <c r="G5" s="6" t="s">
        <v>30</v>
      </c>
      <c r="H5" s="6" t="s">
        <v>31</v>
      </c>
      <c r="I5" s="6" t="s">
        <v>23</v>
      </c>
      <c r="J5" s="6" t="s">
        <v>32</v>
      </c>
      <c r="K5" s="7" t="str">
        <f>HYPERLINK("http://www.airitibooks.com/Detail/Detail?PublicationID=P20090331073", "http://www.airitibooks.com/Detail/Detail?PublicationID=P20090331073")</f>
        <v>http://www.airitibooks.com/Detail/Detail?PublicationID=P20090331073</v>
      </c>
      <c r="L5"/>
      <c r="M5"/>
      <c r="N5"/>
    </row>
    <row r="6" spans="1:14" ht="21" customHeight="1">
      <c r="A6" s="6" t="s">
        <v>33</v>
      </c>
      <c r="B6" s="6" t="s">
        <v>34</v>
      </c>
      <c r="C6" s="6" t="s">
        <v>35</v>
      </c>
      <c r="D6" s="6" t="s">
        <v>18</v>
      </c>
      <c r="E6" s="6" t="s">
        <v>36</v>
      </c>
      <c r="F6" s="6" t="s">
        <v>20</v>
      </c>
      <c r="G6" s="6" t="s">
        <v>21</v>
      </c>
      <c r="H6" s="6" t="s">
        <v>37</v>
      </c>
      <c r="I6" s="6" t="s">
        <v>23</v>
      </c>
      <c r="J6" s="6" t="s">
        <v>38</v>
      </c>
      <c r="K6" s="7" t="str">
        <f>HYPERLINK("http://www.airitibooks.com/Detail/Detail?PublicationID=P200911261966", "http://www.airitibooks.com/Detail/Detail?PublicationID=P200911261966")</f>
        <v>http://www.airitibooks.com/Detail/Detail?PublicationID=P200911261966</v>
      </c>
      <c r="L6"/>
      <c r="M6"/>
      <c r="N6"/>
    </row>
    <row r="7" spans="1:14" ht="21" customHeight="1">
      <c r="A7" s="6" t="s">
        <v>39</v>
      </c>
      <c r="B7" s="6" t="s">
        <v>40</v>
      </c>
      <c r="C7" s="6" t="s">
        <v>41</v>
      </c>
      <c r="D7" s="6" t="s">
        <v>18</v>
      </c>
      <c r="E7" s="6" t="s">
        <v>42</v>
      </c>
      <c r="F7" s="6" t="s">
        <v>43</v>
      </c>
      <c r="G7" s="6" t="s">
        <v>21</v>
      </c>
      <c r="H7" s="6" t="s">
        <v>22</v>
      </c>
      <c r="I7" s="6" t="s">
        <v>23</v>
      </c>
      <c r="J7" s="6" t="s">
        <v>44</v>
      </c>
      <c r="K7" s="7" t="str">
        <f>HYPERLINK("http://www.airitibooks.com/Detail/Detail?PublicationID=P20091207192", "http://www.airitibooks.com/Detail/Detail?PublicationID=P20091207192")</f>
        <v>http://www.airitibooks.com/Detail/Detail?PublicationID=P20091207192</v>
      </c>
      <c r="L7"/>
      <c r="M7"/>
      <c r="N7"/>
    </row>
    <row r="8" spans="1:14" ht="21" customHeight="1">
      <c r="A8" s="6" t="s">
        <v>45</v>
      </c>
      <c r="B8" s="6" t="s">
        <v>46</v>
      </c>
      <c r="C8" s="6" t="s">
        <v>41</v>
      </c>
      <c r="D8" s="6" t="s">
        <v>18</v>
      </c>
      <c r="E8" s="6" t="s">
        <v>47</v>
      </c>
      <c r="F8" s="6" t="s">
        <v>20</v>
      </c>
      <c r="G8" s="6" t="s">
        <v>21</v>
      </c>
      <c r="H8" s="6" t="s">
        <v>22</v>
      </c>
      <c r="I8" s="6" t="s">
        <v>23</v>
      </c>
      <c r="J8" s="6" t="s">
        <v>24</v>
      </c>
      <c r="K8" s="7" t="str">
        <f>HYPERLINK("http://www.airitibooks.com/Detail/Detail?PublicationID=P20091207207", "http://www.airitibooks.com/Detail/Detail?PublicationID=P20091207207")</f>
        <v>http://www.airitibooks.com/Detail/Detail?PublicationID=P20091207207</v>
      </c>
      <c r="L8"/>
      <c r="M8"/>
      <c r="N8"/>
    </row>
    <row r="9" spans="1:14" ht="21" customHeight="1">
      <c r="A9" s="6" t="s">
        <v>48</v>
      </c>
      <c r="B9" s="6" t="s">
        <v>49</v>
      </c>
      <c r="C9" s="6" t="s">
        <v>50</v>
      </c>
      <c r="D9" s="6" t="s">
        <v>18</v>
      </c>
      <c r="E9" s="6" t="s">
        <v>51</v>
      </c>
      <c r="F9" s="6" t="s">
        <v>52</v>
      </c>
      <c r="G9" s="6" t="s">
        <v>21</v>
      </c>
      <c r="H9" s="6" t="s">
        <v>53</v>
      </c>
      <c r="I9" s="6" t="s">
        <v>23</v>
      </c>
      <c r="J9" s="6" t="s">
        <v>54</v>
      </c>
      <c r="K9" s="7" t="str">
        <f>HYPERLINK("http://www.airitibooks.com/Detail/Detail?PublicationID=P20091208294", "http://www.airitibooks.com/Detail/Detail?PublicationID=P20091208294")</f>
        <v>http://www.airitibooks.com/Detail/Detail?PublicationID=P20091208294</v>
      </c>
      <c r="L9"/>
      <c r="M9"/>
      <c r="N9"/>
    </row>
    <row r="10" spans="1:14" ht="21" customHeight="1">
      <c r="A10" s="6" t="s">
        <v>55</v>
      </c>
      <c r="B10" s="6" t="s">
        <v>56</v>
      </c>
      <c r="C10" s="6" t="s">
        <v>50</v>
      </c>
      <c r="D10" s="6" t="s">
        <v>18</v>
      </c>
      <c r="E10" s="6" t="s">
        <v>57</v>
      </c>
      <c r="F10" s="6" t="s">
        <v>58</v>
      </c>
      <c r="G10" s="6" t="s">
        <v>21</v>
      </c>
      <c r="H10" s="6" t="s">
        <v>53</v>
      </c>
      <c r="I10" s="6" t="s">
        <v>23</v>
      </c>
      <c r="J10" s="6" t="s">
        <v>59</v>
      </c>
      <c r="K10" s="7" t="str">
        <f>HYPERLINK("http://www.airitibooks.com/Detail/Detail?PublicationID=P20091208295", "http://www.airitibooks.com/Detail/Detail?PublicationID=P20091208295")</f>
        <v>http://www.airitibooks.com/Detail/Detail?PublicationID=P20091208295</v>
      </c>
      <c r="L10"/>
      <c r="M10"/>
      <c r="N10"/>
    </row>
    <row r="11" spans="1:14" ht="21" customHeight="1">
      <c r="A11" s="6" t="s">
        <v>60</v>
      </c>
      <c r="B11" s="6" t="s">
        <v>61</v>
      </c>
      <c r="C11" s="6" t="s">
        <v>62</v>
      </c>
      <c r="D11" s="6" t="s">
        <v>63</v>
      </c>
      <c r="E11" s="6" t="s">
        <v>64</v>
      </c>
      <c r="F11" s="6" t="s">
        <v>65</v>
      </c>
      <c r="G11" s="6" t="s">
        <v>21</v>
      </c>
      <c r="H11" s="6" t="s">
        <v>22</v>
      </c>
      <c r="I11" s="6" t="s">
        <v>66</v>
      </c>
      <c r="J11" s="6" t="s">
        <v>67</v>
      </c>
      <c r="K11" s="7" t="str">
        <f>HYPERLINK("http://www.airitibooks.com/Detail/Detail?PublicationID=P20091208322", "http://www.airitibooks.com/Detail/Detail?PublicationID=P20091208322")</f>
        <v>http://www.airitibooks.com/Detail/Detail?PublicationID=P20091208322</v>
      </c>
      <c r="L11"/>
      <c r="M11"/>
      <c r="N11"/>
    </row>
    <row r="12" spans="1:14" ht="21" customHeight="1">
      <c r="A12" s="6" t="s">
        <v>68</v>
      </c>
      <c r="B12" s="6" t="s">
        <v>69</v>
      </c>
      <c r="C12" s="6" t="s">
        <v>62</v>
      </c>
      <c r="D12" s="6" t="s">
        <v>63</v>
      </c>
      <c r="E12" s="6" t="s">
        <v>70</v>
      </c>
      <c r="F12" s="6" t="s">
        <v>71</v>
      </c>
      <c r="G12" s="6" t="s">
        <v>21</v>
      </c>
      <c r="H12" s="6" t="s">
        <v>22</v>
      </c>
      <c r="I12" s="6" t="s">
        <v>23</v>
      </c>
      <c r="J12" s="6" t="s">
        <v>72</v>
      </c>
      <c r="K12" s="7" t="str">
        <f>HYPERLINK("http://www.airitibooks.com/Detail/Detail?PublicationID=P20091208327", "http://www.airitibooks.com/Detail/Detail?PublicationID=P20091208327")</f>
        <v>http://www.airitibooks.com/Detail/Detail?PublicationID=P20091208327</v>
      </c>
      <c r="L12"/>
      <c r="M12"/>
      <c r="N12"/>
    </row>
    <row r="13" spans="1:14" ht="21" customHeight="1">
      <c r="A13" s="6" t="s">
        <v>73</v>
      </c>
      <c r="B13" s="6" t="s">
        <v>74</v>
      </c>
      <c r="C13" s="6" t="s">
        <v>75</v>
      </c>
      <c r="D13" s="6" t="s">
        <v>18</v>
      </c>
      <c r="E13" s="6" t="s">
        <v>76</v>
      </c>
      <c r="F13" s="6" t="s">
        <v>29</v>
      </c>
      <c r="G13" s="6" t="s">
        <v>77</v>
      </c>
      <c r="H13" s="6" t="s">
        <v>78</v>
      </c>
      <c r="I13" s="6" t="s">
        <v>23</v>
      </c>
      <c r="J13" s="6" t="s">
        <v>59</v>
      </c>
      <c r="K13" s="7" t="str">
        <f>HYPERLINK("http://www.airitibooks.com/Detail/Detail?PublicationID=P20091215232", "http://www.airitibooks.com/Detail/Detail?PublicationID=P20091215232")</f>
        <v>http://www.airitibooks.com/Detail/Detail?PublicationID=P20091215232</v>
      </c>
      <c r="L13"/>
      <c r="M13"/>
      <c r="N13"/>
    </row>
    <row r="14" spans="1:14" ht="21" customHeight="1">
      <c r="A14" s="6" t="s">
        <v>79</v>
      </c>
      <c r="B14" s="6" t="s">
        <v>80</v>
      </c>
      <c r="C14" s="6" t="s">
        <v>75</v>
      </c>
      <c r="D14" s="6" t="s">
        <v>18</v>
      </c>
      <c r="E14" s="6" t="s">
        <v>76</v>
      </c>
      <c r="F14" s="6" t="s">
        <v>29</v>
      </c>
      <c r="G14" s="6" t="s">
        <v>77</v>
      </c>
      <c r="H14" s="6" t="s">
        <v>78</v>
      </c>
      <c r="I14" s="6" t="s">
        <v>23</v>
      </c>
      <c r="J14" s="6" t="s">
        <v>59</v>
      </c>
      <c r="K14" s="7" t="str">
        <f>HYPERLINK("http://www.airitibooks.com/Detail/Detail?PublicationID=P20091215233", "http://www.airitibooks.com/Detail/Detail?PublicationID=P20091215233")</f>
        <v>http://www.airitibooks.com/Detail/Detail?PublicationID=P20091215233</v>
      </c>
      <c r="L14"/>
      <c r="M14"/>
      <c r="N14"/>
    </row>
    <row r="15" spans="1:14" ht="21" customHeight="1">
      <c r="A15" s="6" t="s">
        <v>81</v>
      </c>
      <c r="B15" s="6" t="s">
        <v>82</v>
      </c>
      <c r="C15" s="6" t="s">
        <v>83</v>
      </c>
      <c r="D15" s="6" t="s">
        <v>18</v>
      </c>
      <c r="E15" s="6" t="s">
        <v>84</v>
      </c>
      <c r="F15" s="6" t="s">
        <v>85</v>
      </c>
      <c r="G15" s="6" t="s">
        <v>77</v>
      </c>
      <c r="H15" s="6" t="s">
        <v>78</v>
      </c>
      <c r="I15" s="6" t="s">
        <v>23</v>
      </c>
      <c r="J15" s="6" t="s">
        <v>86</v>
      </c>
      <c r="K15" s="7" t="str">
        <f>HYPERLINK("http://www.airitibooks.com/Detail/Detail?PublicationID=P20091215236", "http://www.airitibooks.com/Detail/Detail?PublicationID=P20091215236")</f>
        <v>http://www.airitibooks.com/Detail/Detail?PublicationID=P20091215236</v>
      </c>
      <c r="L15"/>
      <c r="M15"/>
      <c r="N15"/>
    </row>
    <row r="16" spans="1:14" ht="21" customHeight="1">
      <c r="A16" s="6" t="s">
        <v>87</v>
      </c>
      <c r="B16" s="6" t="s">
        <v>88</v>
      </c>
      <c r="C16" s="6" t="s">
        <v>75</v>
      </c>
      <c r="D16" s="6" t="s">
        <v>18</v>
      </c>
      <c r="E16" s="6" t="s">
        <v>84</v>
      </c>
      <c r="F16" s="6" t="s">
        <v>85</v>
      </c>
      <c r="G16" s="6" t="s">
        <v>77</v>
      </c>
      <c r="H16" s="6" t="s">
        <v>78</v>
      </c>
      <c r="I16" s="6" t="s">
        <v>23</v>
      </c>
      <c r="J16" s="6" t="s">
        <v>24</v>
      </c>
      <c r="K16" s="7" t="str">
        <f>HYPERLINK("http://www.airitibooks.com/Detail/Detail?PublicationID=P20091215241", "http://www.airitibooks.com/Detail/Detail?PublicationID=P20091215241")</f>
        <v>http://www.airitibooks.com/Detail/Detail?PublicationID=P20091215241</v>
      </c>
      <c r="L16"/>
      <c r="M16"/>
      <c r="N16"/>
    </row>
    <row r="17" spans="1:14" ht="21" customHeight="1">
      <c r="A17" s="6" t="s">
        <v>89</v>
      </c>
      <c r="B17" s="6" t="s">
        <v>90</v>
      </c>
      <c r="C17" s="6" t="s">
        <v>75</v>
      </c>
      <c r="D17" s="6" t="s">
        <v>18</v>
      </c>
      <c r="E17" s="6" t="s">
        <v>84</v>
      </c>
      <c r="F17" s="6" t="s">
        <v>85</v>
      </c>
      <c r="G17" s="6" t="s">
        <v>77</v>
      </c>
      <c r="H17" s="6" t="s">
        <v>78</v>
      </c>
      <c r="I17" s="6" t="s">
        <v>23</v>
      </c>
      <c r="J17" s="6" t="s">
        <v>91</v>
      </c>
      <c r="K17" s="7" t="str">
        <f>HYPERLINK("http://www.airitibooks.com/Detail/Detail?PublicationID=P20091215242", "http://www.airitibooks.com/Detail/Detail?PublicationID=P20091215242")</f>
        <v>http://www.airitibooks.com/Detail/Detail?PublicationID=P20091215242</v>
      </c>
      <c r="L17"/>
      <c r="M17"/>
      <c r="N17"/>
    </row>
    <row r="18" spans="1:14" ht="21" customHeight="1">
      <c r="A18" s="6" t="s">
        <v>92</v>
      </c>
      <c r="B18" s="6" t="s">
        <v>93</v>
      </c>
      <c r="C18" s="6" t="s">
        <v>94</v>
      </c>
      <c r="D18" s="6" t="s">
        <v>18</v>
      </c>
      <c r="E18" s="6" t="s">
        <v>95</v>
      </c>
      <c r="F18" s="6" t="s">
        <v>96</v>
      </c>
      <c r="G18" s="6" t="s">
        <v>21</v>
      </c>
      <c r="H18" s="6" t="s">
        <v>22</v>
      </c>
      <c r="I18" s="6" t="s">
        <v>23</v>
      </c>
      <c r="J18" s="6" t="s">
        <v>97</v>
      </c>
      <c r="K18" s="7" t="str">
        <f>HYPERLINK("http://www.airitibooks.com/Detail/Detail?PublicationID=P20100730005", "http://www.airitibooks.com/Detail/Detail?PublicationID=P20100730005")</f>
        <v>http://www.airitibooks.com/Detail/Detail?PublicationID=P20100730005</v>
      </c>
      <c r="L18"/>
      <c r="M18"/>
      <c r="N18"/>
    </row>
    <row r="19" spans="1:14" ht="21" customHeight="1">
      <c r="A19" s="6" t="s">
        <v>98</v>
      </c>
      <c r="B19" s="6" t="s">
        <v>99</v>
      </c>
      <c r="C19" s="6" t="s">
        <v>100</v>
      </c>
      <c r="D19" s="6" t="s">
        <v>18</v>
      </c>
      <c r="E19" s="6" t="s">
        <v>101</v>
      </c>
      <c r="F19" s="6" t="s">
        <v>71</v>
      </c>
      <c r="G19" s="6" t="s">
        <v>21</v>
      </c>
      <c r="H19" s="6" t="s">
        <v>102</v>
      </c>
      <c r="I19" s="6" t="s">
        <v>23</v>
      </c>
      <c r="J19" s="6" t="s">
        <v>103</v>
      </c>
      <c r="K19" s="7" t="str">
        <f>HYPERLINK("http://www.airitibooks.com/Detail/Detail?PublicationID=P20100923112", "http://www.airitibooks.com/Detail/Detail?PublicationID=P20100923112")</f>
        <v>http://www.airitibooks.com/Detail/Detail?PublicationID=P20100923112</v>
      </c>
      <c r="L19"/>
      <c r="M19"/>
      <c r="N19"/>
    </row>
    <row r="20" spans="1:14" ht="21" customHeight="1">
      <c r="A20" s="6" t="s">
        <v>104</v>
      </c>
      <c r="B20" s="6" t="s">
        <v>105</v>
      </c>
      <c r="C20" s="6" t="s">
        <v>100</v>
      </c>
      <c r="D20" s="6" t="s">
        <v>18</v>
      </c>
      <c r="E20" s="6" t="s">
        <v>106</v>
      </c>
      <c r="F20" s="6" t="s">
        <v>71</v>
      </c>
      <c r="G20" s="6" t="s">
        <v>21</v>
      </c>
      <c r="H20" s="6" t="s">
        <v>102</v>
      </c>
      <c r="I20" s="6" t="s">
        <v>23</v>
      </c>
      <c r="J20" s="6" t="s">
        <v>103</v>
      </c>
      <c r="K20" s="7" t="str">
        <f>HYPERLINK("http://www.airitibooks.com/Detail/Detail?PublicationID=P20100923113", "http://www.airitibooks.com/Detail/Detail?PublicationID=P20100923113")</f>
        <v>http://www.airitibooks.com/Detail/Detail?PublicationID=P20100923113</v>
      </c>
      <c r="L20"/>
      <c r="M20"/>
      <c r="N20"/>
    </row>
    <row r="21" spans="1:14" ht="21" customHeight="1">
      <c r="A21" s="6" t="s">
        <v>107</v>
      </c>
      <c r="B21" s="6" t="s">
        <v>108</v>
      </c>
      <c r="C21" s="6" t="s">
        <v>109</v>
      </c>
      <c r="D21" s="6" t="s">
        <v>18</v>
      </c>
      <c r="E21" s="6" t="s">
        <v>110</v>
      </c>
      <c r="F21" s="6" t="s">
        <v>71</v>
      </c>
      <c r="G21" s="6" t="s">
        <v>21</v>
      </c>
      <c r="H21" s="6" t="s">
        <v>22</v>
      </c>
      <c r="I21" s="6" t="s">
        <v>23</v>
      </c>
      <c r="J21" s="6" t="s">
        <v>111</v>
      </c>
      <c r="K21" s="7" t="str">
        <f>HYPERLINK("http://www.airitibooks.com/Detail/Detail?PublicationID=P20111201001", "http://www.airitibooks.com/Detail/Detail?PublicationID=P20111201001")</f>
        <v>http://www.airitibooks.com/Detail/Detail?PublicationID=P20111201001</v>
      </c>
      <c r="L21"/>
      <c r="M21"/>
      <c r="N21"/>
    </row>
    <row r="22" spans="1:14" ht="21" customHeight="1">
      <c r="A22" s="6" t="s">
        <v>112</v>
      </c>
      <c r="B22" s="6" t="s">
        <v>113</v>
      </c>
      <c r="C22" s="6" t="s">
        <v>114</v>
      </c>
      <c r="D22" s="6" t="s">
        <v>18</v>
      </c>
      <c r="E22" s="6" t="s">
        <v>115</v>
      </c>
      <c r="F22" s="6" t="s">
        <v>116</v>
      </c>
      <c r="G22" s="6" t="s">
        <v>30</v>
      </c>
      <c r="H22" s="6" t="s">
        <v>31</v>
      </c>
      <c r="I22" s="6" t="s">
        <v>23</v>
      </c>
      <c r="J22" s="6" t="s">
        <v>97</v>
      </c>
      <c r="K22" s="7" t="str">
        <f>HYPERLINK("http://www.airitibooks.com/Detail/Detail?PublicationID=P20120326009", "http://www.airitibooks.com/Detail/Detail?PublicationID=P20120326009")</f>
        <v>http://www.airitibooks.com/Detail/Detail?PublicationID=P20120326009</v>
      </c>
      <c r="L22"/>
      <c r="M22"/>
      <c r="N22"/>
    </row>
    <row r="23" spans="1:14" ht="21" customHeight="1">
      <c r="A23" s="6" t="s">
        <v>117</v>
      </c>
      <c r="B23" s="6" t="s">
        <v>118</v>
      </c>
      <c r="C23" s="6" t="s">
        <v>41</v>
      </c>
      <c r="D23" s="6" t="s">
        <v>18</v>
      </c>
      <c r="E23" s="6" t="s">
        <v>119</v>
      </c>
      <c r="F23" s="6" t="s">
        <v>116</v>
      </c>
      <c r="G23" s="6" t="s">
        <v>21</v>
      </c>
      <c r="H23" s="6" t="s">
        <v>102</v>
      </c>
      <c r="I23" s="6" t="s">
        <v>23</v>
      </c>
      <c r="J23" s="6" t="s">
        <v>120</v>
      </c>
      <c r="K23" s="7" t="str">
        <f>HYPERLINK("http://www.airitibooks.com/Detail/Detail?PublicationID=P20121203067", "http://www.airitibooks.com/Detail/Detail?PublicationID=P20121203067")</f>
        <v>http://www.airitibooks.com/Detail/Detail?PublicationID=P20121203067</v>
      </c>
      <c r="L23"/>
      <c r="M23"/>
      <c r="N23"/>
    </row>
    <row r="24" spans="1:14" ht="21" customHeight="1">
      <c r="A24" s="6" t="s">
        <v>121</v>
      </c>
      <c r="B24" s="6" t="s">
        <v>122</v>
      </c>
      <c r="C24" s="6" t="s">
        <v>123</v>
      </c>
      <c r="D24" s="6" t="s">
        <v>18</v>
      </c>
      <c r="E24" s="6" t="s">
        <v>124</v>
      </c>
      <c r="F24" s="6" t="s">
        <v>96</v>
      </c>
      <c r="G24" s="6" t="s">
        <v>21</v>
      </c>
      <c r="H24" s="6" t="s">
        <v>22</v>
      </c>
      <c r="I24" s="6" t="s">
        <v>23</v>
      </c>
      <c r="J24" s="6" t="s">
        <v>125</v>
      </c>
      <c r="K24" s="7" t="str">
        <f>HYPERLINK("http://www.airitibooks.com/Detail/Detail?PublicationID=P20121205020", "http://www.airitibooks.com/Detail/Detail?PublicationID=P20121205020")</f>
        <v>http://www.airitibooks.com/Detail/Detail?PublicationID=P20121205020</v>
      </c>
      <c r="L24"/>
      <c r="M24"/>
      <c r="N24"/>
    </row>
    <row r="25" spans="1:14" ht="21" customHeight="1">
      <c r="A25" s="6" t="s">
        <v>126</v>
      </c>
      <c r="B25" s="6" t="s">
        <v>127</v>
      </c>
      <c r="C25" s="6" t="s">
        <v>123</v>
      </c>
      <c r="D25" s="6" t="s">
        <v>18</v>
      </c>
      <c r="E25" s="6" t="s">
        <v>128</v>
      </c>
      <c r="F25" s="6" t="s">
        <v>129</v>
      </c>
      <c r="G25" s="6" t="s">
        <v>21</v>
      </c>
      <c r="H25" s="6" t="s">
        <v>22</v>
      </c>
      <c r="I25" s="6" t="s">
        <v>23</v>
      </c>
      <c r="J25" s="6" t="s">
        <v>130</v>
      </c>
      <c r="K25" s="7" t="str">
        <f>HYPERLINK("http://www.airitibooks.com/Detail/Detail?PublicationID=P20131101019", "http://www.airitibooks.com/Detail/Detail?PublicationID=P20131101019")</f>
        <v>http://www.airitibooks.com/Detail/Detail?PublicationID=P20131101019</v>
      </c>
      <c r="L25"/>
      <c r="M25"/>
      <c r="N25"/>
    </row>
    <row r="26" spans="1:14" ht="21" customHeight="1">
      <c r="A26" s="6" t="s">
        <v>131</v>
      </c>
      <c r="B26" s="6" t="s">
        <v>132</v>
      </c>
      <c r="C26" s="6" t="s">
        <v>133</v>
      </c>
      <c r="D26" s="6" t="s">
        <v>18</v>
      </c>
      <c r="E26" s="6" t="s">
        <v>134</v>
      </c>
      <c r="F26" s="6" t="s">
        <v>135</v>
      </c>
      <c r="G26" s="6" t="s">
        <v>77</v>
      </c>
      <c r="H26" s="6" t="s">
        <v>78</v>
      </c>
      <c r="I26" s="6" t="s">
        <v>23</v>
      </c>
      <c r="J26" s="6" t="s">
        <v>24</v>
      </c>
      <c r="K26" s="7" t="str">
        <f>HYPERLINK("http://www.airitibooks.com/Detail/Detail?PublicationID=P20131108158", "http://www.airitibooks.com/Detail/Detail?PublicationID=P20131108158")</f>
        <v>http://www.airitibooks.com/Detail/Detail?PublicationID=P20131108158</v>
      </c>
      <c r="L26"/>
      <c r="M26"/>
      <c r="N26"/>
    </row>
    <row r="27" spans="1:14" ht="21" customHeight="1">
      <c r="A27" s="6" t="s">
        <v>136</v>
      </c>
      <c r="B27" s="6" t="s">
        <v>137</v>
      </c>
      <c r="C27" s="6" t="s">
        <v>133</v>
      </c>
      <c r="D27" s="6" t="s">
        <v>18</v>
      </c>
      <c r="E27" s="6" t="s">
        <v>134</v>
      </c>
      <c r="F27" s="6" t="s">
        <v>135</v>
      </c>
      <c r="G27" s="6" t="s">
        <v>77</v>
      </c>
      <c r="H27" s="6" t="s">
        <v>78</v>
      </c>
      <c r="I27" s="6" t="s">
        <v>23</v>
      </c>
      <c r="J27" s="6" t="s">
        <v>32</v>
      </c>
      <c r="K27" s="7" t="str">
        <f>HYPERLINK("http://www.airitibooks.com/Detail/Detail?PublicationID=P20131108160", "http://www.airitibooks.com/Detail/Detail?PublicationID=P20131108160")</f>
        <v>http://www.airitibooks.com/Detail/Detail?PublicationID=P20131108160</v>
      </c>
      <c r="L27"/>
      <c r="M27"/>
      <c r="N27"/>
    </row>
    <row r="28" spans="1:14" ht="21" customHeight="1">
      <c r="A28" s="6" t="s">
        <v>138</v>
      </c>
      <c r="B28" s="6" t="s">
        <v>139</v>
      </c>
      <c r="C28" s="6" t="s">
        <v>140</v>
      </c>
      <c r="D28" s="6" t="s">
        <v>18</v>
      </c>
      <c r="E28" s="6" t="s">
        <v>141</v>
      </c>
      <c r="F28" s="6" t="s">
        <v>142</v>
      </c>
      <c r="G28" s="6" t="s">
        <v>77</v>
      </c>
      <c r="H28" s="6" t="s">
        <v>143</v>
      </c>
      <c r="I28" s="6" t="s">
        <v>23</v>
      </c>
      <c r="J28" s="6" t="s">
        <v>97</v>
      </c>
      <c r="K28" s="7" t="str">
        <f>HYPERLINK("http://www.airitibooks.com/Detail/Detail?PublicationID=P20131115523", "http://www.airitibooks.com/Detail/Detail?PublicationID=P20131115523")</f>
        <v>http://www.airitibooks.com/Detail/Detail?PublicationID=P20131115523</v>
      </c>
      <c r="L28"/>
      <c r="M28"/>
      <c r="N28"/>
    </row>
    <row r="29" spans="1:14" ht="21" customHeight="1">
      <c r="A29" s="6" t="s">
        <v>144</v>
      </c>
      <c r="B29" s="6" t="s">
        <v>145</v>
      </c>
      <c r="C29" s="6" t="s">
        <v>140</v>
      </c>
      <c r="D29" s="6" t="s">
        <v>18</v>
      </c>
      <c r="E29" s="6" t="s">
        <v>146</v>
      </c>
      <c r="F29" s="6" t="s">
        <v>142</v>
      </c>
      <c r="G29" s="6" t="s">
        <v>21</v>
      </c>
      <c r="H29" s="6" t="s">
        <v>22</v>
      </c>
      <c r="I29" s="6" t="s">
        <v>23</v>
      </c>
      <c r="J29" s="6" t="s">
        <v>147</v>
      </c>
      <c r="K29" s="7" t="str">
        <f>HYPERLINK("http://www.airitibooks.com/Detail/Detail?PublicationID=P20131119045", "http://www.airitibooks.com/Detail/Detail?PublicationID=P20131119045")</f>
        <v>http://www.airitibooks.com/Detail/Detail?PublicationID=P20131119045</v>
      </c>
      <c r="L29"/>
      <c r="M29"/>
      <c r="N29"/>
    </row>
    <row r="30" spans="1:14" ht="21" customHeight="1">
      <c r="A30" s="6" t="s">
        <v>148</v>
      </c>
      <c r="B30" s="6" t="s">
        <v>149</v>
      </c>
      <c r="C30" s="6" t="s">
        <v>150</v>
      </c>
      <c r="D30" s="6" t="s">
        <v>18</v>
      </c>
      <c r="E30" s="6" t="s">
        <v>151</v>
      </c>
      <c r="F30" s="6" t="s">
        <v>135</v>
      </c>
      <c r="G30" s="6" t="s">
        <v>21</v>
      </c>
      <c r="H30" s="6" t="s">
        <v>152</v>
      </c>
      <c r="I30" s="6" t="s">
        <v>23</v>
      </c>
      <c r="J30" s="6" t="s">
        <v>153</v>
      </c>
      <c r="K30" s="7" t="str">
        <f>HYPERLINK("http://www.airitibooks.com/Detail/Detail?PublicationID=P20140307073", "http://www.airitibooks.com/Detail/Detail?PublicationID=P20140307073")</f>
        <v>http://www.airitibooks.com/Detail/Detail?PublicationID=P20140307073</v>
      </c>
      <c r="L30"/>
      <c r="M30"/>
      <c r="N30"/>
    </row>
    <row r="31" spans="1:14" ht="21" customHeight="1">
      <c r="A31" s="6" t="s">
        <v>154</v>
      </c>
      <c r="B31" s="6" t="s">
        <v>155</v>
      </c>
      <c r="C31" s="6" t="s">
        <v>150</v>
      </c>
      <c r="D31" s="6" t="s">
        <v>18</v>
      </c>
      <c r="E31" s="6" t="s">
        <v>156</v>
      </c>
      <c r="F31" s="6" t="s">
        <v>135</v>
      </c>
      <c r="G31" s="6" t="s">
        <v>21</v>
      </c>
      <c r="H31" s="6" t="s">
        <v>102</v>
      </c>
      <c r="I31" s="6" t="s">
        <v>23</v>
      </c>
      <c r="J31" s="6" t="s">
        <v>157</v>
      </c>
      <c r="K31" s="7" t="str">
        <f>HYPERLINK("http://www.airitibooks.com/Detail/Detail?PublicationID=P20140307074", "http://www.airitibooks.com/Detail/Detail?PublicationID=P20140307074")</f>
        <v>http://www.airitibooks.com/Detail/Detail?PublicationID=P20140307074</v>
      </c>
      <c r="L31"/>
      <c r="M31"/>
      <c r="N31"/>
    </row>
    <row r="32" spans="1:14" ht="21" customHeight="1">
      <c r="A32" s="6" t="s">
        <v>158</v>
      </c>
      <c r="B32" s="6" t="s">
        <v>159</v>
      </c>
      <c r="C32" s="6" t="s">
        <v>160</v>
      </c>
      <c r="D32" s="6" t="s">
        <v>18</v>
      </c>
      <c r="E32" s="6" t="s">
        <v>161</v>
      </c>
      <c r="F32" s="6" t="s">
        <v>135</v>
      </c>
      <c r="G32" s="6" t="s">
        <v>77</v>
      </c>
      <c r="H32" s="6" t="s">
        <v>162</v>
      </c>
      <c r="I32" s="6" t="s">
        <v>23</v>
      </c>
      <c r="J32" s="6" t="s">
        <v>103</v>
      </c>
      <c r="K32" s="7" t="str">
        <f>HYPERLINK("http://www.airitibooks.com/Detail/Detail?PublicationID=P20140307081", "http://www.airitibooks.com/Detail/Detail?PublicationID=P20140307081")</f>
        <v>http://www.airitibooks.com/Detail/Detail?PublicationID=P20140307081</v>
      </c>
      <c r="L32"/>
      <c r="M32"/>
      <c r="N32"/>
    </row>
    <row r="33" spans="1:14" ht="21" customHeight="1">
      <c r="A33" s="6" t="s">
        <v>163</v>
      </c>
      <c r="B33" s="6" t="s">
        <v>164</v>
      </c>
      <c r="C33" s="6" t="s">
        <v>165</v>
      </c>
      <c r="D33" s="6" t="s">
        <v>18</v>
      </c>
      <c r="E33" s="6" t="s">
        <v>166</v>
      </c>
      <c r="F33" s="6" t="s">
        <v>135</v>
      </c>
      <c r="G33" s="6" t="s">
        <v>21</v>
      </c>
      <c r="H33" s="6" t="s">
        <v>167</v>
      </c>
      <c r="I33" s="6" t="s">
        <v>23</v>
      </c>
      <c r="J33" s="6" t="s">
        <v>168</v>
      </c>
      <c r="K33" s="7" t="str">
        <f>HYPERLINK("http://www.airitibooks.com/Detail/Detail?PublicationID=P20150304011", "http://www.airitibooks.com/Detail/Detail?PublicationID=P20150304011")</f>
        <v>http://www.airitibooks.com/Detail/Detail?PublicationID=P20150304011</v>
      </c>
      <c r="L33"/>
      <c r="M33"/>
      <c r="N33"/>
    </row>
    <row r="34" spans="1:14" ht="21" customHeight="1">
      <c r="A34" s="6" t="s">
        <v>169</v>
      </c>
      <c r="B34" s="6" t="s">
        <v>170</v>
      </c>
      <c r="C34" s="6" t="s">
        <v>171</v>
      </c>
      <c r="D34" s="6" t="s">
        <v>18</v>
      </c>
      <c r="E34" s="6" t="s">
        <v>172</v>
      </c>
      <c r="F34" s="6" t="s">
        <v>116</v>
      </c>
      <c r="G34" s="6" t="s">
        <v>21</v>
      </c>
      <c r="H34" s="6" t="s">
        <v>53</v>
      </c>
      <c r="I34" s="6" t="s">
        <v>23</v>
      </c>
      <c r="J34" s="6" t="s">
        <v>59</v>
      </c>
      <c r="K34" s="7" t="str">
        <f>HYPERLINK("http://www.airitibooks.com/Detail/Detail?PublicationID=P20150409014", "http://www.airitibooks.com/Detail/Detail?PublicationID=P20150409014")</f>
        <v>http://www.airitibooks.com/Detail/Detail?PublicationID=P20150409014</v>
      </c>
      <c r="L34"/>
      <c r="M34"/>
      <c r="N34"/>
    </row>
    <row r="35" spans="1:14" ht="21" customHeight="1">
      <c r="A35" s="6" t="s">
        <v>173</v>
      </c>
      <c r="B35" s="6" t="s">
        <v>174</v>
      </c>
      <c r="C35" s="6" t="s">
        <v>171</v>
      </c>
      <c r="D35" s="6" t="s">
        <v>18</v>
      </c>
      <c r="E35" s="6" t="s">
        <v>175</v>
      </c>
      <c r="F35" s="6" t="s">
        <v>129</v>
      </c>
      <c r="G35" s="6" t="s">
        <v>21</v>
      </c>
      <c r="H35" s="6" t="s">
        <v>53</v>
      </c>
      <c r="I35" s="6" t="s">
        <v>23</v>
      </c>
      <c r="J35" s="6" t="s">
        <v>59</v>
      </c>
      <c r="K35" s="7" t="str">
        <f>HYPERLINK("http://www.airitibooks.com/Detail/Detail?PublicationID=P20150409015", "http://www.airitibooks.com/Detail/Detail?PublicationID=P20150409015")</f>
        <v>http://www.airitibooks.com/Detail/Detail?PublicationID=P20150409015</v>
      </c>
      <c r="L35"/>
      <c r="M35"/>
      <c r="N35"/>
    </row>
    <row r="36" spans="1:14" ht="21" customHeight="1">
      <c r="A36" s="6" t="s">
        <v>176</v>
      </c>
      <c r="B36" s="6" t="s">
        <v>177</v>
      </c>
      <c r="C36" s="6" t="s">
        <v>171</v>
      </c>
      <c r="D36" s="6" t="s">
        <v>18</v>
      </c>
      <c r="E36" s="6" t="s">
        <v>175</v>
      </c>
      <c r="F36" s="6" t="s">
        <v>135</v>
      </c>
      <c r="G36" s="6" t="s">
        <v>21</v>
      </c>
      <c r="H36" s="6" t="s">
        <v>53</v>
      </c>
      <c r="I36" s="6" t="s">
        <v>23</v>
      </c>
      <c r="J36" s="6" t="s">
        <v>59</v>
      </c>
      <c r="K36" s="7" t="str">
        <f>HYPERLINK("http://www.airitibooks.com/Detail/Detail?PublicationID=P20150409016", "http://www.airitibooks.com/Detail/Detail?PublicationID=P20150409016")</f>
        <v>http://www.airitibooks.com/Detail/Detail?PublicationID=P20150409016</v>
      </c>
      <c r="L36"/>
      <c r="M36"/>
      <c r="N36"/>
    </row>
    <row r="37" spans="1:14" ht="21" customHeight="1">
      <c r="A37" s="6" t="s">
        <v>178</v>
      </c>
      <c r="B37" s="6" t="s">
        <v>179</v>
      </c>
      <c r="C37" s="6" t="s">
        <v>123</v>
      </c>
      <c r="D37" s="6" t="s">
        <v>18</v>
      </c>
      <c r="E37" s="6" t="s">
        <v>180</v>
      </c>
      <c r="F37" s="6" t="s">
        <v>96</v>
      </c>
      <c r="G37" s="6" t="s">
        <v>21</v>
      </c>
      <c r="H37" s="6" t="s">
        <v>22</v>
      </c>
      <c r="I37" s="6" t="s">
        <v>23</v>
      </c>
      <c r="J37" s="6" t="s">
        <v>86</v>
      </c>
      <c r="K37" s="7" t="str">
        <f>HYPERLINK("http://www.airitibooks.com/Detail/Detail?PublicationID=P20150528077", "http://www.airitibooks.com/Detail/Detail?PublicationID=P20150528077")</f>
        <v>http://www.airitibooks.com/Detail/Detail?PublicationID=P20150528077</v>
      </c>
      <c r="L37"/>
      <c r="M37"/>
      <c r="N37"/>
    </row>
    <row r="38" spans="1:14" ht="21" customHeight="1">
      <c r="A38" s="6" t="s">
        <v>181</v>
      </c>
      <c r="B38" s="6" t="s">
        <v>182</v>
      </c>
      <c r="C38" s="6" t="s">
        <v>183</v>
      </c>
      <c r="D38" s="6" t="s">
        <v>18</v>
      </c>
      <c r="E38" s="6" t="s">
        <v>184</v>
      </c>
      <c r="F38" s="6" t="s">
        <v>185</v>
      </c>
      <c r="G38" s="6" t="s">
        <v>21</v>
      </c>
      <c r="H38" s="6" t="s">
        <v>152</v>
      </c>
      <c r="I38" s="6" t="s">
        <v>23</v>
      </c>
      <c r="J38" s="6" t="s">
        <v>103</v>
      </c>
      <c r="K38" s="7" t="str">
        <f>HYPERLINK("http://www.airitibooks.com/Detail/Detail?PublicationID=P20150820093", "http://www.airitibooks.com/Detail/Detail?PublicationID=P20150820093")</f>
        <v>http://www.airitibooks.com/Detail/Detail?PublicationID=P20150820093</v>
      </c>
      <c r="L38"/>
      <c r="M38"/>
      <c r="N38"/>
    </row>
    <row r="39" spans="1:14" ht="21" customHeight="1">
      <c r="A39" s="6" t="s">
        <v>186</v>
      </c>
      <c r="B39" s="6" t="s">
        <v>187</v>
      </c>
      <c r="C39" s="6" t="s">
        <v>188</v>
      </c>
      <c r="D39" s="6" t="s">
        <v>18</v>
      </c>
      <c r="E39" s="6" t="s">
        <v>189</v>
      </c>
      <c r="F39" s="6" t="s">
        <v>135</v>
      </c>
      <c r="G39" s="6" t="s">
        <v>21</v>
      </c>
      <c r="H39" s="6" t="s">
        <v>53</v>
      </c>
      <c r="I39" s="6" t="s">
        <v>23</v>
      </c>
      <c r="J39" s="6" t="s">
        <v>59</v>
      </c>
      <c r="K39" s="7" t="str">
        <f>HYPERLINK("http://www.airitibooks.com/Detail/Detail?PublicationID=P20151020384", "http://www.airitibooks.com/Detail/Detail?PublicationID=P20151020384")</f>
        <v>http://www.airitibooks.com/Detail/Detail?PublicationID=P20151020384</v>
      </c>
      <c r="L39"/>
      <c r="M39"/>
      <c r="N39"/>
    </row>
    <row r="40" spans="1:14" ht="21" customHeight="1">
      <c r="A40" s="6" t="s">
        <v>190</v>
      </c>
      <c r="B40" s="6" t="s">
        <v>191</v>
      </c>
      <c r="C40" s="6" t="s">
        <v>188</v>
      </c>
      <c r="D40" s="6" t="s">
        <v>18</v>
      </c>
      <c r="E40" s="6" t="s">
        <v>192</v>
      </c>
      <c r="F40" s="6" t="s">
        <v>185</v>
      </c>
      <c r="G40" s="6" t="s">
        <v>21</v>
      </c>
      <c r="H40" s="6" t="s">
        <v>152</v>
      </c>
      <c r="I40" s="6" t="s">
        <v>23</v>
      </c>
      <c r="J40" s="6" t="s">
        <v>32</v>
      </c>
      <c r="K40" s="7" t="str">
        <f>HYPERLINK("http://www.airitibooks.com/Detail/Detail?PublicationID=P20151020385", "http://www.airitibooks.com/Detail/Detail?PublicationID=P20151020385")</f>
        <v>http://www.airitibooks.com/Detail/Detail?PublicationID=P20151020385</v>
      </c>
      <c r="L40"/>
      <c r="M40"/>
      <c r="N40"/>
    </row>
    <row r="41" spans="1:14" ht="21" customHeight="1">
      <c r="A41" s="6" t="s">
        <v>193</v>
      </c>
      <c r="B41" s="6" t="s">
        <v>194</v>
      </c>
      <c r="C41" s="6" t="s">
        <v>188</v>
      </c>
      <c r="D41" s="6" t="s">
        <v>18</v>
      </c>
      <c r="E41" s="6" t="s">
        <v>195</v>
      </c>
      <c r="F41" s="6" t="s">
        <v>135</v>
      </c>
      <c r="G41" s="6" t="s">
        <v>21</v>
      </c>
      <c r="H41" s="6" t="s">
        <v>53</v>
      </c>
      <c r="I41" s="6" t="s">
        <v>23</v>
      </c>
      <c r="J41" s="6" t="s">
        <v>24</v>
      </c>
      <c r="K41" s="7" t="str">
        <f>HYPERLINK("http://www.airitibooks.com/Detail/Detail?PublicationID=P20151020395", "http://www.airitibooks.com/Detail/Detail?PublicationID=P20151020395")</f>
        <v>http://www.airitibooks.com/Detail/Detail?PublicationID=P20151020395</v>
      </c>
      <c r="L41"/>
      <c r="M41"/>
      <c r="N41"/>
    </row>
    <row r="42" spans="1:14" ht="21" customHeight="1">
      <c r="A42" s="6" t="s">
        <v>196</v>
      </c>
      <c r="B42" s="6" t="s">
        <v>197</v>
      </c>
      <c r="C42" s="6" t="s">
        <v>133</v>
      </c>
      <c r="D42" s="6" t="s">
        <v>18</v>
      </c>
      <c r="E42" s="6" t="s">
        <v>134</v>
      </c>
      <c r="F42" s="6" t="s">
        <v>185</v>
      </c>
      <c r="G42" s="6" t="s">
        <v>77</v>
      </c>
      <c r="H42" s="6" t="s">
        <v>78</v>
      </c>
      <c r="I42" s="6" t="s">
        <v>23</v>
      </c>
      <c r="J42" s="6" t="s">
        <v>103</v>
      </c>
      <c r="K42" s="7" t="str">
        <f>HYPERLINK("http://www.airitibooks.com/Detail/Detail?PublicationID=P20151021098", "http://www.airitibooks.com/Detail/Detail?PublicationID=P20151021098")</f>
        <v>http://www.airitibooks.com/Detail/Detail?PublicationID=P20151021098</v>
      </c>
      <c r="L42"/>
      <c r="M42"/>
      <c r="N42"/>
    </row>
    <row r="43" spans="1:14" ht="21" customHeight="1">
      <c r="A43" s="6" t="s">
        <v>198</v>
      </c>
      <c r="B43" s="6" t="s">
        <v>199</v>
      </c>
      <c r="C43" s="6" t="s">
        <v>133</v>
      </c>
      <c r="D43" s="6" t="s">
        <v>18</v>
      </c>
      <c r="E43" s="6" t="s">
        <v>134</v>
      </c>
      <c r="F43" s="6" t="s">
        <v>185</v>
      </c>
      <c r="G43" s="6" t="s">
        <v>77</v>
      </c>
      <c r="H43" s="6" t="s">
        <v>78</v>
      </c>
      <c r="I43" s="6" t="s">
        <v>23</v>
      </c>
      <c r="J43" s="6" t="s">
        <v>168</v>
      </c>
      <c r="K43" s="7" t="str">
        <f>HYPERLINK("http://www.airitibooks.com/Detail/Detail?PublicationID=P20151021102", "http://www.airitibooks.com/Detail/Detail?PublicationID=P20151021102")</f>
        <v>http://www.airitibooks.com/Detail/Detail?PublicationID=P20151021102</v>
      </c>
      <c r="L43"/>
      <c r="M43"/>
      <c r="N43"/>
    </row>
    <row r="44" spans="1:14" ht="21" customHeight="1">
      <c r="A44" s="6" t="s">
        <v>200</v>
      </c>
      <c r="B44" s="6" t="s">
        <v>201</v>
      </c>
      <c r="C44" s="6" t="s">
        <v>202</v>
      </c>
      <c r="D44" s="6" t="s">
        <v>18</v>
      </c>
      <c r="E44" s="6" t="s">
        <v>203</v>
      </c>
      <c r="F44" s="6" t="s">
        <v>116</v>
      </c>
      <c r="G44" s="6" t="s">
        <v>21</v>
      </c>
      <c r="H44" s="6" t="s">
        <v>102</v>
      </c>
      <c r="I44" s="6" t="s">
        <v>23</v>
      </c>
      <c r="J44" s="6" t="s">
        <v>168</v>
      </c>
      <c r="K44" s="7" t="str">
        <f>HYPERLINK("http://www.airitibooks.com/Detail/Detail?PublicationID=P20151229007", "http://www.airitibooks.com/Detail/Detail?PublicationID=P20151229007")</f>
        <v>http://www.airitibooks.com/Detail/Detail?PublicationID=P20151229007</v>
      </c>
      <c r="L44"/>
      <c r="M44"/>
      <c r="N44"/>
    </row>
    <row r="45" spans="1:14" ht="21" customHeight="1">
      <c r="A45" s="6" t="s">
        <v>204</v>
      </c>
      <c r="B45" s="6" t="s">
        <v>205</v>
      </c>
      <c r="C45" s="6" t="s">
        <v>206</v>
      </c>
      <c r="D45" s="6" t="s">
        <v>18</v>
      </c>
      <c r="E45" s="6" t="s">
        <v>207</v>
      </c>
      <c r="F45" s="6" t="s">
        <v>208</v>
      </c>
      <c r="G45" s="6" t="s">
        <v>77</v>
      </c>
      <c r="H45" s="6" t="s">
        <v>162</v>
      </c>
      <c r="I45" s="6" t="s">
        <v>23</v>
      </c>
      <c r="J45" s="6" t="s">
        <v>209</v>
      </c>
      <c r="K45" s="7" t="str">
        <f>HYPERLINK("http://www.airitibooks.com/Detail/Detail?PublicationID=P20160421082", "http://www.airitibooks.com/Detail/Detail?PublicationID=P20160421082")</f>
        <v>http://www.airitibooks.com/Detail/Detail?PublicationID=P20160421082</v>
      </c>
      <c r="L45"/>
      <c r="M45"/>
      <c r="N45"/>
    </row>
    <row r="46" spans="1:14" ht="21" customHeight="1">
      <c r="A46" s="6" t="s">
        <v>210</v>
      </c>
      <c r="B46" s="6" t="s">
        <v>211</v>
      </c>
      <c r="C46" s="6" t="s">
        <v>109</v>
      </c>
      <c r="D46" s="6" t="s">
        <v>18</v>
      </c>
      <c r="E46" s="6" t="s">
        <v>212</v>
      </c>
      <c r="F46" s="6" t="s">
        <v>116</v>
      </c>
      <c r="G46" s="6" t="s">
        <v>21</v>
      </c>
      <c r="H46" s="6" t="s">
        <v>53</v>
      </c>
      <c r="I46" s="6" t="s">
        <v>23</v>
      </c>
      <c r="J46" s="6" t="s">
        <v>32</v>
      </c>
      <c r="K46" s="7" t="str">
        <f>HYPERLINK("http://www.airitibooks.com/Detail/Detail?PublicationID=P20160524085", "http://www.airitibooks.com/Detail/Detail?PublicationID=P20160524085")</f>
        <v>http://www.airitibooks.com/Detail/Detail?PublicationID=P20160524085</v>
      </c>
      <c r="L46"/>
      <c r="M46"/>
      <c r="N46"/>
    </row>
    <row r="47" spans="1:14" ht="21" customHeight="1">
      <c r="A47" s="6" t="s">
        <v>213</v>
      </c>
      <c r="B47" s="6" t="s">
        <v>214</v>
      </c>
      <c r="C47" s="6" t="s">
        <v>215</v>
      </c>
      <c r="D47" s="6" t="s">
        <v>18</v>
      </c>
      <c r="E47" s="6" t="s">
        <v>216</v>
      </c>
      <c r="F47" s="6" t="s">
        <v>185</v>
      </c>
      <c r="G47" s="6" t="s">
        <v>21</v>
      </c>
      <c r="H47" s="6" t="s">
        <v>102</v>
      </c>
      <c r="I47" s="6" t="s">
        <v>23</v>
      </c>
      <c r="J47" s="6" t="s">
        <v>217</v>
      </c>
      <c r="K47" s="7" t="str">
        <f>HYPERLINK("http://www.airitibooks.com/Detail/Detail?PublicationID=P20160525003", "http://www.airitibooks.com/Detail/Detail?PublicationID=P20160525003")</f>
        <v>http://www.airitibooks.com/Detail/Detail?PublicationID=P20160525003</v>
      </c>
      <c r="L47"/>
      <c r="M47"/>
      <c r="N47"/>
    </row>
    <row r="48" spans="1:14" ht="21" customHeight="1">
      <c r="A48" s="6" t="s">
        <v>218</v>
      </c>
      <c r="B48" s="6" t="s">
        <v>219</v>
      </c>
      <c r="C48" s="6" t="s">
        <v>215</v>
      </c>
      <c r="D48" s="6" t="s">
        <v>18</v>
      </c>
      <c r="E48" s="6" t="s">
        <v>220</v>
      </c>
      <c r="F48" s="6" t="s">
        <v>185</v>
      </c>
      <c r="G48" s="6" t="s">
        <v>21</v>
      </c>
      <c r="H48" s="6" t="s">
        <v>102</v>
      </c>
      <c r="I48" s="6" t="s">
        <v>23</v>
      </c>
      <c r="J48" s="6" t="s">
        <v>217</v>
      </c>
      <c r="K48" s="7" t="str">
        <f>HYPERLINK("http://www.airitibooks.com/Detail/Detail?PublicationID=P20160525005", "http://www.airitibooks.com/Detail/Detail?PublicationID=P20160525005")</f>
        <v>http://www.airitibooks.com/Detail/Detail?PublicationID=P20160525005</v>
      </c>
      <c r="L48"/>
      <c r="M48"/>
      <c r="N48"/>
    </row>
    <row r="49" spans="1:14" ht="21" customHeight="1">
      <c r="A49" s="6" t="s">
        <v>221</v>
      </c>
      <c r="B49" s="6" t="s">
        <v>222</v>
      </c>
      <c r="C49" s="6" t="s">
        <v>215</v>
      </c>
      <c r="D49" s="6" t="s">
        <v>18</v>
      </c>
      <c r="E49" s="6" t="s">
        <v>223</v>
      </c>
      <c r="F49" s="6" t="s">
        <v>135</v>
      </c>
      <c r="G49" s="6" t="s">
        <v>21</v>
      </c>
      <c r="H49" s="6" t="s">
        <v>102</v>
      </c>
      <c r="I49" s="6" t="s">
        <v>23</v>
      </c>
      <c r="J49" s="6" t="s">
        <v>224</v>
      </c>
      <c r="K49" s="7" t="str">
        <f>HYPERLINK("http://www.airitibooks.com/Detail/Detail?PublicationID=P20160525010", "http://www.airitibooks.com/Detail/Detail?PublicationID=P20160525010")</f>
        <v>http://www.airitibooks.com/Detail/Detail?PublicationID=P20160525010</v>
      </c>
      <c r="L49"/>
      <c r="M49"/>
      <c r="N49"/>
    </row>
    <row r="50" spans="1:14" ht="21" customHeight="1">
      <c r="A50" s="6" t="s">
        <v>225</v>
      </c>
      <c r="B50" s="6" t="s">
        <v>226</v>
      </c>
      <c r="C50" s="6" t="s">
        <v>227</v>
      </c>
      <c r="D50" s="6" t="s">
        <v>18</v>
      </c>
      <c r="E50" s="6" t="s">
        <v>228</v>
      </c>
      <c r="F50" s="6" t="s">
        <v>208</v>
      </c>
      <c r="G50" s="6" t="s">
        <v>21</v>
      </c>
      <c r="H50" s="6" t="s">
        <v>22</v>
      </c>
      <c r="I50" s="6" t="s">
        <v>66</v>
      </c>
      <c r="J50" s="6" t="s">
        <v>229</v>
      </c>
      <c r="K50" s="7" t="str">
        <f>HYPERLINK("http://www.airitibooks.com/Detail/Detail?PublicationID=P20160531006", "http://www.airitibooks.com/Detail/Detail?PublicationID=P20160531006")</f>
        <v>http://www.airitibooks.com/Detail/Detail?PublicationID=P20160531006</v>
      </c>
      <c r="L50"/>
      <c r="M50"/>
      <c r="N50"/>
    </row>
    <row r="51" spans="1:14" ht="21" customHeight="1">
      <c r="A51" s="6" t="s">
        <v>230</v>
      </c>
      <c r="B51" s="6" t="s">
        <v>231</v>
      </c>
      <c r="C51" s="6" t="s">
        <v>232</v>
      </c>
      <c r="D51" s="6" t="s">
        <v>18</v>
      </c>
      <c r="E51" s="6" t="s">
        <v>233</v>
      </c>
      <c r="F51" s="6" t="s">
        <v>142</v>
      </c>
      <c r="G51" s="6" t="s">
        <v>234</v>
      </c>
      <c r="H51" s="6" t="s">
        <v>235</v>
      </c>
      <c r="I51" s="6" t="s">
        <v>23</v>
      </c>
      <c r="J51" s="6" t="s">
        <v>157</v>
      </c>
      <c r="K51" s="7" t="str">
        <f>HYPERLINK("http://www.airitibooks.com/Detail/Detail?PublicationID=P20160623017", "http://www.airitibooks.com/Detail/Detail?PublicationID=P20160623017")</f>
        <v>http://www.airitibooks.com/Detail/Detail?PublicationID=P20160623017</v>
      </c>
      <c r="L51"/>
      <c r="M51"/>
      <c r="N51"/>
    </row>
    <row r="52" spans="1:14" ht="21" customHeight="1">
      <c r="A52" s="6" t="s">
        <v>236</v>
      </c>
      <c r="B52" s="6" t="s">
        <v>237</v>
      </c>
      <c r="C52" s="6" t="s">
        <v>232</v>
      </c>
      <c r="D52" s="6" t="s">
        <v>18</v>
      </c>
      <c r="E52" s="6" t="s">
        <v>233</v>
      </c>
      <c r="F52" s="6" t="s">
        <v>142</v>
      </c>
      <c r="G52" s="6" t="s">
        <v>234</v>
      </c>
      <c r="H52" s="6" t="s">
        <v>235</v>
      </c>
      <c r="I52" s="6" t="s">
        <v>23</v>
      </c>
      <c r="J52" s="6" t="s">
        <v>157</v>
      </c>
      <c r="K52" s="7" t="str">
        <f>HYPERLINK("http://www.airitibooks.com/Detail/Detail?PublicationID=P20160623018", "http://www.airitibooks.com/Detail/Detail?PublicationID=P20160623018")</f>
        <v>http://www.airitibooks.com/Detail/Detail?PublicationID=P20160623018</v>
      </c>
      <c r="L52"/>
      <c r="M52"/>
      <c r="N52"/>
    </row>
    <row r="53" spans="1:14" ht="21" customHeight="1">
      <c r="A53" s="6" t="s">
        <v>238</v>
      </c>
      <c r="B53" s="6" t="s">
        <v>239</v>
      </c>
      <c r="C53" s="6" t="s">
        <v>227</v>
      </c>
      <c r="D53" s="6" t="s">
        <v>18</v>
      </c>
      <c r="E53" s="6" t="s">
        <v>240</v>
      </c>
      <c r="F53" s="6" t="s">
        <v>208</v>
      </c>
      <c r="G53" s="6" t="s">
        <v>21</v>
      </c>
      <c r="H53" s="6" t="s">
        <v>241</v>
      </c>
      <c r="I53" s="6" t="s">
        <v>23</v>
      </c>
      <c r="J53" s="6" t="s">
        <v>242</v>
      </c>
      <c r="K53" s="7" t="str">
        <f>HYPERLINK("http://www.airitibooks.com/Detail/Detail?PublicationID=P20160801003", "http://www.airitibooks.com/Detail/Detail?PublicationID=P20160801003")</f>
        <v>http://www.airitibooks.com/Detail/Detail?PublicationID=P20160801003</v>
      </c>
      <c r="L53"/>
      <c r="M53"/>
      <c r="N53"/>
    </row>
    <row r="54" spans="1:14" ht="21" customHeight="1">
      <c r="A54" s="6" t="s">
        <v>243</v>
      </c>
      <c r="B54" s="6" t="s">
        <v>244</v>
      </c>
      <c r="C54" s="6" t="s">
        <v>133</v>
      </c>
      <c r="D54" s="6" t="s">
        <v>18</v>
      </c>
      <c r="E54" s="6" t="s">
        <v>245</v>
      </c>
      <c r="F54" s="6" t="s">
        <v>246</v>
      </c>
      <c r="G54" s="6" t="s">
        <v>77</v>
      </c>
      <c r="H54" s="6" t="s">
        <v>78</v>
      </c>
      <c r="I54" s="6" t="s">
        <v>23</v>
      </c>
      <c r="J54" s="6" t="s">
        <v>103</v>
      </c>
      <c r="K54" s="7" t="str">
        <f>HYPERLINK("http://www.airitibooks.com/Detail/Detail?PublicationID=P20160806148", "http://www.airitibooks.com/Detail/Detail?PublicationID=P20160806148")</f>
        <v>http://www.airitibooks.com/Detail/Detail?PublicationID=P20160806148</v>
      </c>
      <c r="L54"/>
      <c r="M54"/>
      <c r="N54"/>
    </row>
    <row r="55" spans="1:14" ht="21" customHeight="1">
      <c r="A55" s="6" t="s">
        <v>247</v>
      </c>
      <c r="B55" s="6" t="s">
        <v>248</v>
      </c>
      <c r="C55" s="6" t="s">
        <v>183</v>
      </c>
      <c r="D55" s="6" t="s">
        <v>18</v>
      </c>
      <c r="E55" s="6" t="s">
        <v>249</v>
      </c>
      <c r="F55" s="6" t="s">
        <v>246</v>
      </c>
      <c r="G55" s="6" t="s">
        <v>77</v>
      </c>
      <c r="H55" s="6" t="s">
        <v>250</v>
      </c>
      <c r="I55" s="6" t="s">
        <v>23</v>
      </c>
      <c r="J55" s="6" t="s">
        <v>217</v>
      </c>
      <c r="K55" s="7" t="str">
        <f>HYPERLINK("http://www.airitibooks.com/Detail/Detail?PublicationID=P20160907082", "http://www.airitibooks.com/Detail/Detail?PublicationID=P20160907082")</f>
        <v>http://www.airitibooks.com/Detail/Detail?PublicationID=P20160907082</v>
      </c>
      <c r="L55"/>
      <c r="M55"/>
      <c r="N55"/>
    </row>
    <row r="56" spans="1:14" ht="21" customHeight="1">
      <c r="A56" s="6" t="s">
        <v>251</v>
      </c>
      <c r="B56" s="6" t="s">
        <v>252</v>
      </c>
      <c r="C56" s="6" t="s">
        <v>253</v>
      </c>
      <c r="D56" s="6" t="s">
        <v>18</v>
      </c>
      <c r="E56" s="6" t="s">
        <v>254</v>
      </c>
      <c r="F56" s="6" t="s">
        <v>208</v>
      </c>
      <c r="G56" s="6" t="s">
        <v>77</v>
      </c>
      <c r="H56" s="6" t="s">
        <v>78</v>
      </c>
      <c r="I56" s="6" t="s">
        <v>23</v>
      </c>
      <c r="J56" s="6" t="s">
        <v>32</v>
      </c>
      <c r="K56" s="7" t="str">
        <f>HYPERLINK("http://www.airitibooks.com/Detail/Detail?PublicationID=P20160913124", "http://www.airitibooks.com/Detail/Detail?PublicationID=P20160913124")</f>
        <v>http://www.airitibooks.com/Detail/Detail?PublicationID=P20160913124</v>
      </c>
      <c r="L56"/>
      <c r="M56"/>
      <c r="N56"/>
    </row>
    <row r="57" spans="1:14" ht="21" customHeight="1">
      <c r="A57" s="6" t="s">
        <v>255</v>
      </c>
      <c r="B57" s="6" t="s">
        <v>256</v>
      </c>
      <c r="C57" s="6" t="s">
        <v>257</v>
      </c>
      <c r="D57" s="6" t="s">
        <v>18</v>
      </c>
      <c r="E57" s="6" t="s">
        <v>258</v>
      </c>
      <c r="F57" s="6" t="s">
        <v>208</v>
      </c>
      <c r="G57" s="6" t="s">
        <v>77</v>
      </c>
      <c r="H57" s="6" t="s">
        <v>259</v>
      </c>
      <c r="I57" s="6" t="s">
        <v>23</v>
      </c>
      <c r="J57" s="6" t="s">
        <v>260</v>
      </c>
      <c r="K57" s="7" t="str">
        <f>HYPERLINK("http://www.airitibooks.com/Detail/Detail?PublicationID=P20161115081", "http://www.airitibooks.com/Detail/Detail?PublicationID=P20161115081")</f>
        <v>http://www.airitibooks.com/Detail/Detail?PublicationID=P20161115081</v>
      </c>
      <c r="L57"/>
      <c r="M57"/>
      <c r="N57"/>
    </row>
    <row r="58" spans="1:14" ht="21" customHeight="1">
      <c r="A58" s="6" t="s">
        <v>261</v>
      </c>
      <c r="B58" s="6" t="s">
        <v>262</v>
      </c>
      <c r="C58" s="6" t="s">
        <v>206</v>
      </c>
      <c r="D58" s="6" t="s">
        <v>18</v>
      </c>
      <c r="E58" s="6" t="s">
        <v>207</v>
      </c>
      <c r="F58" s="6" t="s">
        <v>208</v>
      </c>
      <c r="G58" s="6" t="s">
        <v>77</v>
      </c>
      <c r="H58" s="6" t="s">
        <v>162</v>
      </c>
      <c r="I58" s="6" t="s">
        <v>23</v>
      </c>
      <c r="J58" s="6" t="s">
        <v>209</v>
      </c>
      <c r="K58" s="7" t="str">
        <f>HYPERLINK("http://www.airitibooks.com/Detail/Detail?PublicationID=P20161219065", "http://www.airitibooks.com/Detail/Detail?PublicationID=P20161219065")</f>
        <v>http://www.airitibooks.com/Detail/Detail?PublicationID=P20161219065</v>
      </c>
      <c r="L58"/>
      <c r="M58"/>
      <c r="N58"/>
    </row>
    <row r="59" spans="1:14" ht="21" customHeight="1">
      <c r="A59" s="6" t="s">
        <v>263</v>
      </c>
      <c r="B59" s="6" t="s">
        <v>264</v>
      </c>
      <c r="C59" s="6" t="s">
        <v>257</v>
      </c>
      <c r="D59" s="6" t="s">
        <v>18</v>
      </c>
      <c r="E59" s="6" t="s">
        <v>265</v>
      </c>
      <c r="F59" s="6" t="s">
        <v>208</v>
      </c>
      <c r="G59" s="6" t="s">
        <v>77</v>
      </c>
      <c r="H59" s="6" t="s">
        <v>259</v>
      </c>
      <c r="I59" s="6" t="s">
        <v>23</v>
      </c>
      <c r="J59" s="6" t="s">
        <v>266</v>
      </c>
      <c r="K59" s="7" t="str">
        <f>HYPERLINK("http://www.airitibooks.com/Detail/Detail?PublicationID=P20161221061", "http://www.airitibooks.com/Detail/Detail?PublicationID=P20161221061")</f>
        <v>http://www.airitibooks.com/Detail/Detail?PublicationID=P20161221061</v>
      </c>
      <c r="L59"/>
      <c r="M59"/>
      <c r="N59"/>
    </row>
    <row r="60" spans="1:14" ht="21" customHeight="1">
      <c r="A60" s="6" t="s">
        <v>267</v>
      </c>
      <c r="B60" s="6" t="s">
        <v>268</v>
      </c>
      <c r="C60" s="6" t="s">
        <v>227</v>
      </c>
      <c r="D60" s="6" t="s">
        <v>18</v>
      </c>
      <c r="E60" s="6" t="s">
        <v>269</v>
      </c>
      <c r="F60" s="6" t="s">
        <v>208</v>
      </c>
      <c r="G60" s="6" t="s">
        <v>21</v>
      </c>
      <c r="H60" s="6" t="s">
        <v>53</v>
      </c>
      <c r="I60" s="6" t="s">
        <v>23</v>
      </c>
      <c r="J60" s="6" t="s">
        <v>270</v>
      </c>
      <c r="K60" s="7" t="str">
        <f>HYPERLINK("http://www.airitibooks.com/Detail/Detail?PublicationID=P20170105002", "http://www.airitibooks.com/Detail/Detail?PublicationID=P20170105002")</f>
        <v>http://www.airitibooks.com/Detail/Detail?PublicationID=P20170105002</v>
      </c>
      <c r="L60"/>
      <c r="M60"/>
      <c r="N60"/>
    </row>
    <row r="61" spans="1:14" ht="21" customHeight="1">
      <c r="A61" s="6" t="s">
        <v>271</v>
      </c>
      <c r="B61" s="6" t="s">
        <v>272</v>
      </c>
      <c r="C61" s="6" t="s">
        <v>206</v>
      </c>
      <c r="D61" s="6" t="s">
        <v>18</v>
      </c>
      <c r="E61" s="6" t="s">
        <v>273</v>
      </c>
      <c r="F61" s="6" t="s">
        <v>208</v>
      </c>
      <c r="G61" s="6" t="s">
        <v>77</v>
      </c>
      <c r="H61" s="6" t="s">
        <v>162</v>
      </c>
      <c r="I61" s="6" t="s">
        <v>23</v>
      </c>
      <c r="J61" s="6" t="s">
        <v>209</v>
      </c>
      <c r="K61" s="7" t="str">
        <f>HYPERLINK("http://www.airitibooks.com/Detail/Detail?PublicationID=P20170203058", "http://www.airitibooks.com/Detail/Detail?PublicationID=P20170203058")</f>
        <v>http://www.airitibooks.com/Detail/Detail?PublicationID=P20170203058</v>
      </c>
      <c r="L61"/>
      <c r="M61"/>
      <c r="N61"/>
    </row>
    <row r="62" spans="1:14" ht="21" customHeight="1">
      <c r="A62" s="6" t="s">
        <v>274</v>
      </c>
      <c r="B62" s="6" t="s">
        <v>275</v>
      </c>
      <c r="C62" s="6" t="s">
        <v>257</v>
      </c>
      <c r="D62" s="6" t="s">
        <v>18</v>
      </c>
      <c r="E62" s="6" t="s">
        <v>276</v>
      </c>
      <c r="F62" s="6" t="s">
        <v>208</v>
      </c>
      <c r="G62" s="6" t="s">
        <v>77</v>
      </c>
      <c r="H62" s="6" t="s">
        <v>259</v>
      </c>
      <c r="I62" s="6" t="s">
        <v>23</v>
      </c>
      <c r="J62" s="6" t="s">
        <v>266</v>
      </c>
      <c r="K62" s="7" t="str">
        <f>HYPERLINK("http://www.airitibooks.com/Detail/Detail?PublicationID=P20170203232", "http://www.airitibooks.com/Detail/Detail?PublicationID=P20170203232")</f>
        <v>http://www.airitibooks.com/Detail/Detail?PublicationID=P20170203232</v>
      </c>
      <c r="L62"/>
      <c r="M62"/>
      <c r="N62"/>
    </row>
    <row r="63" spans="1:14" ht="21" customHeight="1">
      <c r="A63" s="6" t="s">
        <v>277</v>
      </c>
      <c r="B63" s="6" t="s">
        <v>278</v>
      </c>
      <c r="C63" s="6" t="s">
        <v>279</v>
      </c>
      <c r="D63" s="6" t="s">
        <v>18</v>
      </c>
      <c r="E63" s="6" t="s">
        <v>280</v>
      </c>
      <c r="F63" s="6" t="s">
        <v>208</v>
      </c>
      <c r="G63" s="6" t="s">
        <v>77</v>
      </c>
      <c r="H63" s="6" t="s">
        <v>78</v>
      </c>
      <c r="I63" s="6" t="s">
        <v>23</v>
      </c>
      <c r="J63" s="6" t="s">
        <v>217</v>
      </c>
      <c r="K63" s="7" t="str">
        <f>HYPERLINK("http://www.airitibooks.com/Detail/Detail?PublicationID=P20170227024", "http://www.airitibooks.com/Detail/Detail?PublicationID=P20170227024")</f>
        <v>http://www.airitibooks.com/Detail/Detail?PublicationID=P20170227024</v>
      </c>
      <c r="L63"/>
      <c r="M63"/>
      <c r="N63"/>
    </row>
    <row r="64" spans="1:14" ht="21" customHeight="1">
      <c r="A64" s="6" t="s">
        <v>281</v>
      </c>
      <c r="B64" s="6" t="s">
        <v>282</v>
      </c>
      <c r="C64" s="6" t="s">
        <v>279</v>
      </c>
      <c r="D64" s="6" t="s">
        <v>18</v>
      </c>
      <c r="E64" s="6" t="s">
        <v>283</v>
      </c>
      <c r="F64" s="6" t="s">
        <v>208</v>
      </c>
      <c r="G64" s="6" t="s">
        <v>77</v>
      </c>
      <c r="H64" s="6" t="s">
        <v>143</v>
      </c>
      <c r="I64" s="6" t="s">
        <v>23</v>
      </c>
      <c r="J64" s="6" t="s">
        <v>217</v>
      </c>
      <c r="K64" s="7" t="str">
        <f>HYPERLINK("http://www.airitibooks.com/Detail/Detail?PublicationID=P20170227026", "http://www.airitibooks.com/Detail/Detail?PublicationID=P20170227026")</f>
        <v>http://www.airitibooks.com/Detail/Detail?PublicationID=P20170227026</v>
      </c>
      <c r="L64"/>
      <c r="M64"/>
      <c r="N64"/>
    </row>
    <row r="65" spans="1:14" ht="21" customHeight="1">
      <c r="A65" s="6" t="s">
        <v>284</v>
      </c>
      <c r="B65" s="6" t="s">
        <v>285</v>
      </c>
      <c r="C65" s="6" t="s">
        <v>279</v>
      </c>
      <c r="D65" s="6" t="s">
        <v>18</v>
      </c>
      <c r="E65" s="6" t="s">
        <v>283</v>
      </c>
      <c r="F65" s="6" t="s">
        <v>208</v>
      </c>
      <c r="G65" s="6" t="s">
        <v>21</v>
      </c>
      <c r="H65" s="6" t="s">
        <v>102</v>
      </c>
      <c r="I65" s="6" t="s">
        <v>23</v>
      </c>
      <c r="J65" s="6" t="s">
        <v>217</v>
      </c>
      <c r="K65" s="7" t="str">
        <f>HYPERLINK("http://www.airitibooks.com/Detail/Detail?PublicationID=P20170227029", "http://www.airitibooks.com/Detail/Detail?PublicationID=P20170227029")</f>
        <v>http://www.airitibooks.com/Detail/Detail?PublicationID=P20170227029</v>
      </c>
      <c r="L65"/>
      <c r="M65"/>
      <c r="N65"/>
    </row>
    <row r="66" spans="1:14" ht="21" customHeight="1">
      <c r="A66" s="6" t="s">
        <v>286</v>
      </c>
      <c r="B66" s="6" t="s">
        <v>287</v>
      </c>
      <c r="C66" s="6" t="s">
        <v>279</v>
      </c>
      <c r="D66" s="6" t="s">
        <v>18</v>
      </c>
      <c r="E66" s="6" t="s">
        <v>283</v>
      </c>
      <c r="F66" s="6" t="s">
        <v>208</v>
      </c>
      <c r="G66" s="6" t="s">
        <v>21</v>
      </c>
      <c r="H66" s="6" t="s">
        <v>102</v>
      </c>
      <c r="I66" s="6" t="s">
        <v>23</v>
      </c>
      <c r="J66" s="6" t="s">
        <v>217</v>
      </c>
      <c r="K66" s="7" t="str">
        <f>HYPERLINK("http://www.airitibooks.com/Detail/Detail?PublicationID=P20170227030", "http://www.airitibooks.com/Detail/Detail?PublicationID=P20170227030")</f>
        <v>http://www.airitibooks.com/Detail/Detail?PublicationID=P20170227030</v>
      </c>
      <c r="L66"/>
      <c r="M66"/>
      <c r="N66"/>
    </row>
    <row r="67" spans="1:14" ht="21" customHeight="1">
      <c r="A67" s="6" t="s">
        <v>288</v>
      </c>
      <c r="B67" s="6" t="s">
        <v>289</v>
      </c>
      <c r="C67" s="6" t="s">
        <v>279</v>
      </c>
      <c r="D67" s="6" t="s">
        <v>18</v>
      </c>
      <c r="E67" s="6" t="s">
        <v>290</v>
      </c>
      <c r="F67" s="6" t="s">
        <v>208</v>
      </c>
      <c r="G67" s="6" t="s">
        <v>77</v>
      </c>
      <c r="H67" s="6" t="s">
        <v>78</v>
      </c>
      <c r="I67" s="6" t="s">
        <v>23</v>
      </c>
      <c r="J67" s="6" t="s">
        <v>217</v>
      </c>
      <c r="K67" s="7" t="str">
        <f>HYPERLINK("http://www.airitibooks.com/Detail/Detail?PublicationID=P20170227031", "http://www.airitibooks.com/Detail/Detail?PublicationID=P20170227031")</f>
        <v>http://www.airitibooks.com/Detail/Detail?PublicationID=P20170227031</v>
      </c>
      <c r="L67"/>
      <c r="M67"/>
      <c r="N67"/>
    </row>
    <row r="68" spans="1:14" ht="21" customHeight="1">
      <c r="A68" s="6" t="s">
        <v>291</v>
      </c>
      <c r="B68" s="6" t="s">
        <v>292</v>
      </c>
      <c r="C68" s="6" t="s">
        <v>279</v>
      </c>
      <c r="D68" s="6" t="s">
        <v>18</v>
      </c>
      <c r="E68" s="6" t="s">
        <v>293</v>
      </c>
      <c r="F68" s="6" t="s">
        <v>208</v>
      </c>
      <c r="G68" s="6" t="s">
        <v>21</v>
      </c>
      <c r="H68" s="6" t="s">
        <v>102</v>
      </c>
      <c r="I68" s="6" t="s">
        <v>23</v>
      </c>
      <c r="J68" s="6" t="s">
        <v>103</v>
      </c>
      <c r="K68" s="7" t="str">
        <f>HYPERLINK("http://www.airitibooks.com/Detail/Detail?PublicationID=P20170227032", "http://www.airitibooks.com/Detail/Detail?PublicationID=P20170227032")</f>
        <v>http://www.airitibooks.com/Detail/Detail?PublicationID=P20170227032</v>
      </c>
      <c r="L68"/>
      <c r="M68"/>
      <c r="N68"/>
    </row>
    <row r="69" spans="1:14" ht="21" customHeight="1">
      <c r="A69" s="6" t="s">
        <v>294</v>
      </c>
      <c r="B69" s="6" t="s">
        <v>295</v>
      </c>
      <c r="C69" s="6" t="s">
        <v>279</v>
      </c>
      <c r="D69" s="6" t="s">
        <v>18</v>
      </c>
      <c r="E69" s="6" t="s">
        <v>296</v>
      </c>
      <c r="F69" s="6" t="s">
        <v>208</v>
      </c>
      <c r="G69" s="6" t="s">
        <v>77</v>
      </c>
      <c r="H69" s="6" t="s">
        <v>78</v>
      </c>
      <c r="I69" s="6" t="s">
        <v>23</v>
      </c>
      <c r="J69" s="6" t="s">
        <v>217</v>
      </c>
      <c r="K69" s="7" t="str">
        <f>HYPERLINK("http://www.airitibooks.com/Detail/Detail?PublicationID=P20170227033", "http://www.airitibooks.com/Detail/Detail?PublicationID=P20170227033")</f>
        <v>http://www.airitibooks.com/Detail/Detail?PublicationID=P20170227033</v>
      </c>
      <c r="L69"/>
      <c r="M69"/>
      <c r="N69"/>
    </row>
    <row r="70" spans="1:14" ht="21" customHeight="1">
      <c r="A70" s="6" t="s">
        <v>297</v>
      </c>
      <c r="B70" s="6" t="s">
        <v>298</v>
      </c>
      <c r="C70" s="6" t="s">
        <v>206</v>
      </c>
      <c r="D70" s="6" t="s">
        <v>18</v>
      </c>
      <c r="E70" s="6" t="s">
        <v>273</v>
      </c>
      <c r="F70" s="6" t="s">
        <v>299</v>
      </c>
      <c r="G70" s="6" t="s">
        <v>77</v>
      </c>
      <c r="H70" s="6" t="s">
        <v>162</v>
      </c>
      <c r="I70" s="6" t="s">
        <v>23</v>
      </c>
      <c r="J70" s="6" t="s">
        <v>300</v>
      </c>
      <c r="K70" s="7" t="str">
        <f>HYPERLINK("http://www.airitibooks.com/Detail/Detail?PublicationID=P20170227070", "http://www.airitibooks.com/Detail/Detail?PublicationID=P20170227070")</f>
        <v>http://www.airitibooks.com/Detail/Detail?PublicationID=P20170227070</v>
      </c>
      <c r="L70"/>
      <c r="M70"/>
      <c r="N70"/>
    </row>
    <row r="71" spans="1:14" ht="21" customHeight="1">
      <c r="A71" s="6" t="s">
        <v>301</v>
      </c>
      <c r="B71" s="6" t="s">
        <v>302</v>
      </c>
      <c r="C71" s="6" t="s">
        <v>94</v>
      </c>
      <c r="D71" s="6" t="s">
        <v>18</v>
      </c>
      <c r="E71" s="6" t="s">
        <v>303</v>
      </c>
      <c r="F71" s="6" t="s">
        <v>299</v>
      </c>
      <c r="G71" s="6" t="s">
        <v>77</v>
      </c>
      <c r="H71" s="6" t="s">
        <v>304</v>
      </c>
      <c r="I71" s="6" t="s">
        <v>23</v>
      </c>
      <c r="J71" s="6" t="s">
        <v>305</v>
      </c>
      <c r="K71" s="7" t="str">
        <f>HYPERLINK("http://www.airitibooks.com/Detail/Detail?PublicationID=P20170227073", "http://www.airitibooks.com/Detail/Detail?PublicationID=P20170227073")</f>
        <v>http://www.airitibooks.com/Detail/Detail?PublicationID=P20170227073</v>
      </c>
      <c r="L71"/>
      <c r="M71"/>
      <c r="N71"/>
    </row>
    <row r="72" spans="1:14" ht="21" customHeight="1">
      <c r="A72" s="6" t="s">
        <v>306</v>
      </c>
      <c r="B72" s="6" t="s">
        <v>307</v>
      </c>
      <c r="C72" s="6" t="s">
        <v>183</v>
      </c>
      <c r="D72" s="6" t="s">
        <v>18</v>
      </c>
      <c r="E72" s="6" t="s">
        <v>308</v>
      </c>
      <c r="F72" s="6" t="s">
        <v>208</v>
      </c>
      <c r="G72" s="6" t="s">
        <v>234</v>
      </c>
      <c r="H72" s="6" t="s">
        <v>235</v>
      </c>
      <c r="I72" s="6" t="s">
        <v>23</v>
      </c>
      <c r="J72" s="6" t="s">
        <v>309</v>
      </c>
      <c r="K72" s="7" t="str">
        <f>HYPERLINK("http://www.airitibooks.com/Detail/Detail?PublicationID=P20170302123", "http://www.airitibooks.com/Detail/Detail?PublicationID=P20170302123")</f>
        <v>http://www.airitibooks.com/Detail/Detail?PublicationID=P20170302123</v>
      </c>
      <c r="L72"/>
      <c r="M72"/>
      <c r="N72"/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 澳門高校聯盟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A00789</dc:creator>
  <cp:lastModifiedBy>A00652</cp:lastModifiedBy>
  <dcterms:created xsi:type="dcterms:W3CDTF">2014-09-30T03:25:05Z</dcterms:created>
  <dcterms:modified xsi:type="dcterms:W3CDTF">2017-06-14T09:14:25Z</dcterms:modified>
</cp:coreProperties>
</file>